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y_Cultura\Desktop\oficio 3 diciembre\cultura\"/>
    </mc:Choice>
  </mc:AlternateContent>
  <bookViews>
    <workbookView xWindow="0" yWindow="0" windowWidth="20490" windowHeight="7755" firstSheet="1" activeTab="1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Objetivos" sheetId="13" r:id="rId5"/>
    <sheet name="Arbol de Problemas" sheetId="11" r:id="rId6"/>
    <sheet name="Hoja1" sheetId="17" r:id="rId7"/>
    <sheet name="CRONOGRAMA" sheetId="4" state="hidden" r:id="rId8"/>
    <sheet name="Presupuesto de Egresos" sheetId="14" state="hidden" r:id="rId9"/>
    <sheet name="Egresos Ejercidos Reales" sheetId="15" state="hidden" r:id="rId10"/>
  </sheets>
  <externalReferences>
    <externalReference r:id="rId11"/>
  </externalReferences>
  <definedNames>
    <definedName name="compo1">'componentes POA'!$B$47:$J$59</definedName>
    <definedName name="compo2">'componentes POA'!$B$105:$J$117</definedName>
    <definedName name="compo3">'componentes POA'!$B$163:$J$175</definedName>
    <definedName name="compo4">'componentes POA'!$B$220:$J$232</definedName>
    <definedName name="compo5">'componentes POA'!$B$348:$J$360</definedName>
    <definedName name="compo6">'componentes POA'!$B$405:$J$417</definedName>
    <definedName name="compo7">'componentes POA'!$B$464:$J$476</definedName>
    <definedName name="compo8">'componentes POA'!$B$523:$J$535</definedName>
    <definedName name="nombremes">'componentes POA'!$E$236:$F$247</definedName>
  </definedNames>
  <calcPr calcId="152511"/>
</workbook>
</file>

<file path=xl/calcChain.xml><?xml version="1.0" encoding="utf-8"?>
<calcChain xmlns="http://schemas.openxmlformats.org/spreadsheetml/2006/main">
  <c r="C19" i="12" l="1"/>
  <c r="A2" i="11" l="1"/>
  <c r="A2" i="13"/>
  <c r="A52" i="6" l="1"/>
  <c r="D868" i="1"/>
  <c r="C868" i="1"/>
  <c r="G856" i="1"/>
  <c r="G857" i="1" s="1"/>
  <c r="F856" i="1"/>
  <c r="F857" i="1" s="1"/>
  <c r="J818" i="1"/>
  <c r="J817" i="1"/>
  <c r="J816" i="1"/>
  <c r="J815" i="1"/>
  <c r="D813" i="1"/>
  <c r="D811" i="1"/>
  <c r="C811" i="1"/>
  <c r="G799" i="1"/>
  <c r="G800" i="1" s="1"/>
  <c r="F799" i="1"/>
  <c r="F800" i="1" s="1"/>
  <c r="J761" i="1"/>
  <c r="J760" i="1"/>
  <c r="J759" i="1"/>
  <c r="J758" i="1"/>
  <c r="D756" i="1"/>
  <c r="D754" i="1"/>
  <c r="C754" i="1"/>
  <c r="G742" i="1"/>
  <c r="G743" i="1" s="1"/>
  <c r="F742" i="1"/>
  <c r="F743" i="1" s="1"/>
  <c r="J704" i="1"/>
  <c r="J703" i="1"/>
  <c r="J702" i="1"/>
  <c r="J701" i="1"/>
  <c r="D699" i="1"/>
  <c r="D697" i="1"/>
  <c r="C697" i="1"/>
  <c r="G685" i="1"/>
  <c r="G686" i="1" s="1"/>
  <c r="F685" i="1"/>
  <c r="F686" i="1" s="1"/>
  <c r="J647" i="1"/>
  <c r="J646" i="1"/>
  <c r="J645" i="1"/>
  <c r="J644" i="1"/>
  <c r="D642" i="1"/>
  <c r="C46" i="4"/>
  <c r="C41" i="4"/>
  <c r="H25" i="12"/>
  <c r="H26" i="12"/>
  <c r="C26" i="12"/>
  <c r="C25" i="12"/>
  <c r="B26" i="12"/>
  <c r="B25" i="12"/>
  <c r="D65" i="6"/>
  <c r="F52" i="6"/>
  <c r="D52" i="6"/>
  <c r="F51" i="6"/>
  <c r="D51" i="6"/>
  <c r="A51" i="6"/>
  <c r="A55" i="16"/>
  <c r="A48" i="16"/>
  <c r="N60" i="16"/>
  <c r="J483" i="1" s="1"/>
  <c r="N59" i="16"/>
  <c r="J482" i="1" s="1"/>
  <c r="N58" i="16"/>
  <c r="J481" i="1" s="1"/>
  <c r="N57" i="16"/>
  <c r="J480" i="1" s="1"/>
  <c r="N53" i="16"/>
  <c r="J424" i="1" s="1"/>
  <c r="N52" i="16"/>
  <c r="J423" i="1" s="1"/>
  <c r="N51" i="16"/>
  <c r="J422" i="1" s="1"/>
  <c r="N50" i="16"/>
  <c r="J421" i="1" s="1"/>
  <c r="D535" i="1"/>
  <c r="C535" i="1"/>
  <c r="G523" i="1"/>
  <c r="G524" i="1" s="1"/>
  <c r="F523" i="1"/>
  <c r="F524" i="1" s="1"/>
  <c r="D478" i="1"/>
  <c r="D476" i="1"/>
  <c r="C476" i="1"/>
  <c r="G464" i="1"/>
  <c r="G465" i="1" s="1"/>
  <c r="F464" i="1"/>
  <c r="F465" i="1" s="1"/>
  <c r="D419" i="1"/>
  <c r="B19" i="12"/>
  <c r="B20" i="12"/>
  <c r="H24" i="12"/>
  <c r="C24" i="12"/>
  <c r="B24" i="12"/>
  <c r="H20" i="12"/>
  <c r="C20" i="12"/>
  <c r="F50" i="6"/>
  <c r="D50" i="6"/>
  <c r="F49" i="6"/>
  <c r="D49" i="6"/>
  <c r="D48" i="6"/>
  <c r="A50" i="6"/>
  <c r="A49" i="6"/>
  <c r="A62" i="6"/>
  <c r="A61" i="6"/>
  <c r="C36" i="4"/>
  <c r="C31" i="4"/>
  <c r="C26" i="4"/>
  <c r="C21" i="4"/>
  <c r="C16" i="4"/>
  <c r="C11" i="4"/>
  <c r="A41" i="16"/>
  <c r="D417" i="1"/>
  <c r="C417" i="1"/>
  <c r="G405" i="1"/>
  <c r="G406" i="1" s="1"/>
  <c r="F405" i="1"/>
  <c r="F406" i="1" s="1"/>
  <c r="D362" i="1"/>
  <c r="N46" i="16"/>
  <c r="J367" i="1" s="1"/>
  <c r="N45" i="16"/>
  <c r="J366" i="1" s="1"/>
  <c r="N44" i="16"/>
  <c r="J365" i="1" s="1"/>
  <c r="N43" i="16"/>
  <c r="J364" i="1" s="1"/>
  <c r="A34" i="16"/>
  <c r="N39" i="16"/>
  <c r="J310" i="1" s="1"/>
  <c r="N38" i="16"/>
  <c r="J309" i="1" s="1"/>
  <c r="N37" i="16"/>
  <c r="J308" i="1" s="1"/>
  <c r="N36" i="16"/>
  <c r="J307" i="1" s="1"/>
  <c r="D360" i="1"/>
  <c r="C360" i="1"/>
  <c r="G348" i="1"/>
  <c r="G349" i="1" s="1"/>
  <c r="F348" i="1"/>
  <c r="F349" i="1" s="1"/>
  <c r="D305" i="1"/>
  <c r="A27" i="16"/>
  <c r="N32" i="16"/>
  <c r="J182" i="1" s="1"/>
  <c r="N31" i="16"/>
  <c r="J181" i="1" s="1"/>
  <c r="N30" i="16"/>
  <c r="J180" i="1" s="1"/>
  <c r="N29" i="16"/>
  <c r="J179" i="1" s="1"/>
  <c r="A20" i="16"/>
  <c r="N25" i="16"/>
  <c r="J124" i="1" s="1"/>
  <c r="N24" i="16"/>
  <c r="J123" i="1" s="1"/>
  <c r="N23" i="16"/>
  <c r="J122" i="1" s="1"/>
  <c r="N22" i="16"/>
  <c r="J121" i="1" s="1"/>
  <c r="A13" i="16"/>
  <c r="N18" i="16"/>
  <c r="J66" i="1" s="1"/>
  <c r="N17" i="16"/>
  <c r="J65" i="1" s="1"/>
  <c r="N16" i="16"/>
  <c r="J64" i="1" s="1"/>
  <c r="N15" i="16"/>
  <c r="J63" i="1" s="1"/>
  <c r="A6" i="16"/>
  <c r="N11" i="16"/>
  <c r="J6" i="1" s="1"/>
  <c r="N10" i="16"/>
  <c r="J5" i="1" s="1"/>
  <c r="N9" i="16"/>
  <c r="J4" i="1" s="1"/>
  <c r="N8" i="16"/>
  <c r="J3" i="1" s="1"/>
  <c r="A2" i="16"/>
  <c r="C6" i="15"/>
  <c r="P62" i="15"/>
  <c r="P61" i="15"/>
  <c r="P60" i="15"/>
  <c r="P59" i="15" s="1"/>
  <c r="O59" i="15"/>
  <c r="N59" i="15"/>
  <c r="M59" i="15"/>
  <c r="L59" i="15"/>
  <c r="K59" i="15"/>
  <c r="J59" i="15"/>
  <c r="I59" i="15"/>
  <c r="H59" i="15"/>
  <c r="G59" i="15"/>
  <c r="F59" i="15"/>
  <c r="E59" i="15"/>
  <c r="D59" i="15"/>
  <c r="P58" i="15"/>
  <c r="P57" i="15"/>
  <c r="P56" i="15"/>
  <c r="P55" i="15"/>
  <c r="P54" i="15"/>
  <c r="P53" i="15"/>
  <c r="P52" i="15"/>
  <c r="P51" i="15"/>
  <c r="P50" i="15"/>
  <c r="P49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 s="1"/>
  <c r="O26" i="15"/>
  <c r="N26" i="15"/>
  <c r="M26" i="15"/>
  <c r="L26" i="15"/>
  <c r="K26" i="15"/>
  <c r="J26" i="15"/>
  <c r="I26" i="15"/>
  <c r="H26" i="15"/>
  <c r="G26" i="15"/>
  <c r="F26" i="15"/>
  <c r="E26" i="15"/>
  <c r="D26" i="15"/>
  <c r="P25" i="15"/>
  <c r="P24" i="15"/>
  <c r="P23" i="15"/>
  <c r="P22" i="15"/>
  <c r="P21" i="15"/>
  <c r="P20" i="15"/>
  <c r="P19" i="15"/>
  <c r="P18" i="15"/>
  <c r="P17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P15" i="15"/>
  <c r="P14" i="15"/>
  <c r="P13" i="15"/>
  <c r="P12" i="15"/>
  <c r="P11" i="15"/>
  <c r="P10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P62" i="14"/>
  <c r="P61" i="14"/>
  <c r="P60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P58" i="14"/>
  <c r="P57" i="14"/>
  <c r="P56" i="14"/>
  <c r="P55" i="14"/>
  <c r="P54" i="14"/>
  <c r="P53" i="14"/>
  <c r="P52" i="14"/>
  <c r="P51" i="14"/>
  <c r="P50" i="14"/>
  <c r="P49" i="14"/>
  <c r="P48" i="14" s="1"/>
  <c r="O48" i="14"/>
  <c r="N48" i="14"/>
  <c r="M48" i="14"/>
  <c r="L48" i="14"/>
  <c r="K48" i="14"/>
  <c r="J48" i="14"/>
  <c r="I48" i="14"/>
  <c r="H48" i="14"/>
  <c r="G48" i="14"/>
  <c r="F48" i="14"/>
  <c r="E48" i="14"/>
  <c r="D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P25" i="14"/>
  <c r="P24" i="14"/>
  <c r="P23" i="14"/>
  <c r="P22" i="14"/>
  <c r="P21" i="14"/>
  <c r="P20" i="14"/>
  <c r="P19" i="14"/>
  <c r="P18" i="14"/>
  <c r="P17" i="14"/>
  <c r="P16" i="14" s="1"/>
  <c r="O16" i="14"/>
  <c r="N16" i="14"/>
  <c r="M16" i="14"/>
  <c r="L16" i="14"/>
  <c r="K16" i="14"/>
  <c r="J16" i="14"/>
  <c r="I16" i="14"/>
  <c r="H16" i="14"/>
  <c r="G16" i="14"/>
  <c r="F16" i="14"/>
  <c r="E16" i="14"/>
  <c r="D16" i="14"/>
  <c r="P15" i="14"/>
  <c r="P14" i="14"/>
  <c r="P13" i="14"/>
  <c r="P12" i="14"/>
  <c r="P11" i="14"/>
  <c r="P10" i="14"/>
  <c r="P9" i="14" s="1"/>
  <c r="O9" i="14"/>
  <c r="N9" i="14"/>
  <c r="M9" i="14"/>
  <c r="L9" i="14"/>
  <c r="K9" i="14"/>
  <c r="J9" i="14"/>
  <c r="I9" i="14"/>
  <c r="H9" i="14"/>
  <c r="G9" i="14"/>
  <c r="F9" i="14"/>
  <c r="E9" i="14"/>
  <c r="D9" i="14"/>
  <c r="A2" i="4"/>
  <c r="H19" i="12"/>
  <c r="H22" i="12"/>
  <c r="H23" i="12"/>
  <c r="C23" i="12"/>
  <c r="B23" i="12"/>
  <c r="C22" i="12"/>
  <c r="B22" i="12"/>
  <c r="B12" i="12"/>
  <c r="B10" i="12"/>
  <c r="F43" i="6"/>
  <c r="A45" i="6"/>
  <c r="A57" i="6" s="1"/>
  <c r="D45" i="6"/>
  <c r="F45" i="6"/>
  <c r="A46" i="6"/>
  <c r="A58" i="6" s="1"/>
  <c r="D46" i="6"/>
  <c r="F46" i="6"/>
  <c r="A47" i="6"/>
  <c r="A59" i="6" s="1"/>
  <c r="D47" i="6"/>
  <c r="F47" i="6"/>
  <c r="A48" i="6"/>
  <c r="A60" i="6" s="1"/>
  <c r="F48" i="6"/>
  <c r="A7" i="6"/>
  <c r="D177" i="1"/>
  <c r="D119" i="1"/>
  <c r="D61" i="1"/>
  <c r="D1" i="1"/>
  <c r="P26" i="14" l="1"/>
  <c r="P16" i="15"/>
  <c r="P48" i="15"/>
  <c r="A63" i="6"/>
  <c r="F687" i="1"/>
  <c r="G687" i="1"/>
  <c r="F744" i="1"/>
  <c r="G744" i="1"/>
  <c r="F801" i="1"/>
  <c r="G801" i="1"/>
  <c r="F858" i="1"/>
  <c r="G858" i="1"/>
  <c r="D63" i="14"/>
  <c r="B29" i="6" s="1"/>
  <c r="F63" i="14"/>
  <c r="B31" i="6" s="1"/>
  <c r="H63" i="14"/>
  <c r="B33" i="6" s="1"/>
  <c r="J63" i="14"/>
  <c r="B35" i="6" s="1"/>
  <c r="L63" i="14"/>
  <c r="B37" i="6" s="1"/>
  <c r="N63" i="14"/>
  <c r="B39" i="6" s="1"/>
  <c r="P63" i="14"/>
  <c r="D23" i="6" s="1"/>
  <c r="D63" i="15"/>
  <c r="D29" i="6" s="1"/>
  <c r="F63" i="15"/>
  <c r="D31" i="6" s="1"/>
  <c r="H63" i="15"/>
  <c r="D33" i="6" s="1"/>
  <c r="J63" i="15"/>
  <c r="D35" i="6" s="1"/>
  <c r="L63" i="15"/>
  <c r="D37" i="6" s="1"/>
  <c r="N63" i="15"/>
  <c r="D39" i="6" s="1"/>
  <c r="P63" i="15"/>
  <c r="I23" i="6" s="1"/>
  <c r="E63" i="14"/>
  <c r="B30" i="6" s="1"/>
  <c r="G63" i="14"/>
  <c r="B32" i="6" s="1"/>
  <c r="I63" i="14"/>
  <c r="B34" i="6" s="1"/>
  <c r="K63" i="14"/>
  <c r="B36" i="6" s="1"/>
  <c r="M63" i="14"/>
  <c r="B38" i="6" s="1"/>
  <c r="O63" i="14"/>
  <c r="B40" i="6" s="1"/>
  <c r="E63" i="15"/>
  <c r="D30" i="6" s="1"/>
  <c r="G63" i="15"/>
  <c r="D32" i="6" s="1"/>
  <c r="I63" i="15"/>
  <c r="D34" i="6" s="1"/>
  <c r="K63" i="15"/>
  <c r="D36" i="6" s="1"/>
  <c r="M63" i="15"/>
  <c r="D38" i="6" s="1"/>
  <c r="O63" i="15"/>
  <c r="D40" i="6" s="1"/>
  <c r="F525" i="1"/>
  <c r="G525" i="1"/>
  <c r="I52" i="6" s="1"/>
  <c r="F466" i="1"/>
  <c r="G466" i="1"/>
  <c r="F407" i="1"/>
  <c r="G50" i="6" s="1"/>
  <c r="G407" i="1"/>
  <c r="I50" i="6" s="1"/>
  <c r="F350" i="1"/>
  <c r="G350" i="1"/>
  <c r="D41" i="6"/>
  <c r="G859" i="1" l="1"/>
  <c r="F859" i="1"/>
  <c r="G802" i="1"/>
  <c r="F802" i="1"/>
  <c r="G745" i="1"/>
  <c r="F745" i="1"/>
  <c r="G688" i="1"/>
  <c r="F688" i="1"/>
  <c r="G51" i="6"/>
  <c r="I51" i="6"/>
  <c r="G52" i="6"/>
  <c r="G526" i="1"/>
  <c r="F526" i="1"/>
  <c r="G467" i="1"/>
  <c r="F467" i="1"/>
  <c r="I49" i="6"/>
  <c r="G49" i="6"/>
  <c r="G408" i="1"/>
  <c r="F408" i="1"/>
  <c r="G351" i="1"/>
  <c r="F351" i="1"/>
  <c r="D232" i="1"/>
  <c r="C232" i="1"/>
  <c r="G220" i="1"/>
  <c r="F220" i="1"/>
  <c r="D175" i="1"/>
  <c r="C175" i="1"/>
  <c r="G163" i="1"/>
  <c r="F163" i="1"/>
  <c r="D117" i="1"/>
  <c r="C117" i="1"/>
  <c r="G105" i="1"/>
  <c r="F105" i="1"/>
  <c r="D59" i="1"/>
  <c r="C59" i="1"/>
  <c r="G47" i="1"/>
  <c r="F47" i="1"/>
  <c r="F689" i="1" l="1"/>
  <c r="G689" i="1"/>
  <c r="F746" i="1"/>
  <c r="G746" i="1"/>
  <c r="F803" i="1"/>
  <c r="G803" i="1"/>
  <c r="F860" i="1"/>
  <c r="G860" i="1"/>
  <c r="F527" i="1"/>
  <c r="G527" i="1"/>
  <c r="F468" i="1"/>
  <c r="G468" i="1"/>
  <c r="F409" i="1"/>
  <c r="G409" i="1"/>
  <c r="F352" i="1"/>
  <c r="G352" i="1"/>
  <c r="G48" i="1"/>
  <c r="G49" i="1" s="1"/>
  <c r="G106" i="1"/>
  <c r="G107" i="1" s="1"/>
  <c r="G164" i="1"/>
  <c r="G165" i="1" s="1"/>
  <c r="G221" i="1"/>
  <c r="G222" i="1" s="1"/>
  <c r="F48" i="1"/>
  <c r="F49" i="1" s="1"/>
  <c r="F106" i="1"/>
  <c r="F107" i="1" s="1"/>
  <c r="F164" i="1"/>
  <c r="F165" i="1" s="1"/>
  <c r="F221" i="1"/>
  <c r="F222" i="1" s="1"/>
  <c r="G861" i="1" l="1"/>
  <c r="F861" i="1"/>
  <c r="G804" i="1"/>
  <c r="F804" i="1"/>
  <c r="G747" i="1"/>
  <c r="F747" i="1"/>
  <c r="G690" i="1"/>
  <c r="F690" i="1"/>
  <c r="G528" i="1"/>
  <c r="F528" i="1"/>
  <c r="G469" i="1"/>
  <c r="F469" i="1"/>
  <c r="G47" i="6"/>
  <c r="G410" i="1"/>
  <c r="F410" i="1"/>
  <c r="G353" i="1"/>
  <c r="F353" i="1"/>
  <c r="I47" i="6"/>
  <c r="I45" i="6"/>
  <c r="G45" i="6"/>
  <c r="G46" i="6"/>
  <c r="B41" i="6"/>
  <c r="I48" i="6"/>
  <c r="I46" i="6"/>
  <c r="G48" i="6"/>
  <c r="F223" i="1"/>
  <c r="F166" i="1"/>
  <c r="F108" i="1"/>
  <c r="G50" i="1"/>
  <c r="F50" i="1"/>
  <c r="G223" i="1"/>
  <c r="G166" i="1"/>
  <c r="G108" i="1"/>
  <c r="F691" i="1" l="1"/>
  <c r="G691" i="1"/>
  <c r="F748" i="1"/>
  <c r="G748" i="1"/>
  <c r="F805" i="1"/>
  <c r="G805" i="1"/>
  <c r="F862" i="1"/>
  <c r="G862" i="1"/>
  <c r="F529" i="1"/>
  <c r="G529" i="1"/>
  <c r="F470" i="1"/>
  <c r="G470" i="1"/>
  <c r="F411" i="1"/>
  <c r="G411" i="1"/>
  <c r="F354" i="1"/>
  <c r="G354" i="1"/>
  <c r="D25" i="6"/>
  <c r="G109" i="1"/>
  <c r="G167" i="1"/>
  <c r="G224" i="1"/>
  <c r="F51" i="1"/>
  <c r="G51" i="1"/>
  <c r="F109" i="1"/>
  <c r="F167" i="1"/>
  <c r="F224" i="1"/>
  <c r="G863" i="1" l="1"/>
  <c r="F863" i="1"/>
  <c r="G806" i="1"/>
  <c r="F806" i="1"/>
  <c r="G749" i="1"/>
  <c r="F749" i="1"/>
  <c r="G692" i="1"/>
  <c r="F692" i="1"/>
  <c r="G530" i="1"/>
  <c r="F530" i="1"/>
  <c r="G471" i="1"/>
  <c r="F471" i="1"/>
  <c r="G412" i="1"/>
  <c r="F412" i="1"/>
  <c r="G355" i="1"/>
  <c r="F355" i="1"/>
  <c r="F225" i="1"/>
  <c r="F168" i="1"/>
  <c r="F110" i="1"/>
  <c r="G52" i="1"/>
  <c r="F52" i="1"/>
  <c r="G225" i="1"/>
  <c r="G168" i="1"/>
  <c r="G110" i="1"/>
  <c r="F693" i="1" l="1"/>
  <c r="G693" i="1"/>
  <c r="F750" i="1"/>
  <c r="G750" i="1"/>
  <c r="F807" i="1"/>
  <c r="G807" i="1"/>
  <c r="F864" i="1"/>
  <c r="G864" i="1"/>
  <c r="F531" i="1"/>
  <c r="G531" i="1"/>
  <c r="F472" i="1"/>
  <c r="G472" i="1"/>
  <c r="F413" i="1"/>
  <c r="G413" i="1"/>
  <c r="F356" i="1"/>
  <c r="G356" i="1"/>
  <c r="G111" i="1"/>
  <c r="G169" i="1"/>
  <c r="G226" i="1"/>
  <c r="F53" i="1"/>
  <c r="G53" i="1"/>
  <c r="F111" i="1"/>
  <c r="F169" i="1"/>
  <c r="F226" i="1"/>
  <c r="G865" i="1" l="1"/>
  <c r="F865" i="1"/>
  <c r="G808" i="1"/>
  <c r="F808" i="1"/>
  <c r="G751" i="1"/>
  <c r="F751" i="1"/>
  <c r="G694" i="1"/>
  <c r="F694" i="1"/>
  <c r="G532" i="1"/>
  <c r="F532" i="1"/>
  <c r="G473" i="1"/>
  <c r="F473" i="1"/>
  <c r="G414" i="1"/>
  <c r="F414" i="1"/>
  <c r="G357" i="1"/>
  <c r="F357" i="1"/>
  <c r="F227" i="1"/>
  <c r="F170" i="1"/>
  <c r="F112" i="1"/>
  <c r="G54" i="1"/>
  <c r="F54" i="1"/>
  <c r="G227" i="1"/>
  <c r="G170" i="1"/>
  <c r="G112" i="1"/>
  <c r="F695" i="1" l="1"/>
  <c r="G695" i="1"/>
  <c r="F752" i="1"/>
  <c r="G752" i="1"/>
  <c r="F809" i="1"/>
  <c r="G809" i="1"/>
  <c r="F866" i="1"/>
  <c r="G866" i="1"/>
  <c r="F533" i="1"/>
  <c r="G533" i="1"/>
  <c r="F474" i="1"/>
  <c r="G474" i="1"/>
  <c r="F415" i="1"/>
  <c r="G415" i="1"/>
  <c r="F358" i="1"/>
  <c r="G358" i="1"/>
  <c r="G113" i="1"/>
  <c r="G171" i="1"/>
  <c r="G228" i="1"/>
  <c r="F55" i="1"/>
  <c r="G55" i="1"/>
  <c r="F113" i="1"/>
  <c r="F171" i="1"/>
  <c r="F228" i="1"/>
  <c r="G867" i="1" l="1"/>
  <c r="F867" i="1"/>
  <c r="G810" i="1"/>
  <c r="F810" i="1"/>
  <c r="G753" i="1"/>
  <c r="F753" i="1"/>
  <c r="G696" i="1"/>
  <c r="F696" i="1"/>
  <c r="G534" i="1"/>
  <c r="F534" i="1"/>
  <c r="G475" i="1"/>
  <c r="F475" i="1"/>
  <c r="G416" i="1"/>
  <c r="F416" i="1"/>
  <c r="G359" i="1"/>
  <c r="F359" i="1"/>
  <c r="F229" i="1"/>
  <c r="F172" i="1"/>
  <c r="F114" i="1"/>
  <c r="G56" i="1"/>
  <c r="F56" i="1"/>
  <c r="G229" i="1"/>
  <c r="G172" i="1"/>
  <c r="G114" i="1"/>
  <c r="F697" i="1" l="1"/>
  <c r="G697" i="1"/>
  <c r="F754" i="1"/>
  <c r="G754" i="1"/>
  <c r="F811" i="1"/>
  <c r="G811" i="1"/>
  <c r="F868" i="1"/>
  <c r="G868" i="1"/>
  <c r="F535" i="1"/>
  <c r="G535" i="1"/>
  <c r="F476" i="1"/>
  <c r="G476" i="1"/>
  <c r="F417" i="1"/>
  <c r="G417" i="1"/>
  <c r="F360" i="1"/>
  <c r="G360" i="1"/>
  <c r="G115" i="1"/>
  <c r="G173" i="1"/>
  <c r="G230" i="1"/>
  <c r="F57" i="1"/>
  <c r="G57" i="1"/>
  <c r="F115" i="1"/>
  <c r="F173" i="1"/>
  <c r="F230" i="1"/>
  <c r="I686" i="1" l="1"/>
  <c r="J686" i="1"/>
  <c r="I685" i="1"/>
  <c r="J685" i="1"/>
  <c r="J687" i="1"/>
  <c r="I687" i="1"/>
  <c r="I688" i="1"/>
  <c r="J688" i="1"/>
  <c r="J689" i="1"/>
  <c r="I689" i="1"/>
  <c r="I690" i="1"/>
  <c r="J690" i="1"/>
  <c r="J691" i="1"/>
  <c r="I691" i="1"/>
  <c r="I692" i="1"/>
  <c r="J692" i="1"/>
  <c r="J693" i="1"/>
  <c r="I693" i="1"/>
  <c r="I694" i="1"/>
  <c r="J694" i="1"/>
  <c r="J695" i="1"/>
  <c r="I695" i="1"/>
  <c r="I743" i="1"/>
  <c r="J743" i="1"/>
  <c r="I742" i="1"/>
  <c r="J742" i="1"/>
  <c r="J744" i="1"/>
  <c r="I744" i="1"/>
  <c r="I745" i="1"/>
  <c r="J745" i="1"/>
  <c r="J746" i="1"/>
  <c r="I746" i="1"/>
  <c r="I747" i="1"/>
  <c r="J747" i="1"/>
  <c r="J748" i="1"/>
  <c r="I748" i="1"/>
  <c r="I749" i="1"/>
  <c r="J749" i="1"/>
  <c r="J750" i="1"/>
  <c r="I750" i="1"/>
  <c r="I751" i="1"/>
  <c r="J751" i="1"/>
  <c r="J752" i="1"/>
  <c r="I752" i="1"/>
  <c r="I800" i="1"/>
  <c r="J800" i="1"/>
  <c r="I799" i="1"/>
  <c r="J799" i="1"/>
  <c r="J801" i="1"/>
  <c r="I801" i="1"/>
  <c r="I802" i="1"/>
  <c r="J802" i="1"/>
  <c r="J803" i="1"/>
  <c r="I803" i="1"/>
  <c r="I804" i="1"/>
  <c r="J804" i="1"/>
  <c r="J805" i="1"/>
  <c r="I805" i="1"/>
  <c r="I806" i="1"/>
  <c r="J806" i="1"/>
  <c r="J807" i="1"/>
  <c r="I807" i="1"/>
  <c r="I808" i="1"/>
  <c r="J808" i="1"/>
  <c r="J809" i="1"/>
  <c r="I809" i="1"/>
  <c r="I857" i="1"/>
  <c r="J857" i="1"/>
  <c r="I856" i="1"/>
  <c r="J856" i="1"/>
  <c r="J858" i="1"/>
  <c r="I858" i="1"/>
  <c r="I859" i="1"/>
  <c r="J859" i="1"/>
  <c r="J860" i="1"/>
  <c r="I860" i="1"/>
  <c r="I861" i="1"/>
  <c r="J861" i="1"/>
  <c r="J862" i="1"/>
  <c r="I862" i="1"/>
  <c r="I863" i="1"/>
  <c r="J863" i="1"/>
  <c r="J864" i="1"/>
  <c r="I864" i="1"/>
  <c r="I865" i="1"/>
  <c r="J865" i="1"/>
  <c r="J866" i="1"/>
  <c r="I866" i="1"/>
  <c r="J867" i="1"/>
  <c r="J868" i="1" s="1"/>
  <c r="I867" i="1"/>
  <c r="I868" i="1" s="1"/>
  <c r="J810" i="1"/>
  <c r="J811" i="1" s="1"/>
  <c r="I810" i="1"/>
  <c r="I811" i="1" s="1"/>
  <c r="J753" i="1"/>
  <c r="J754" i="1" s="1"/>
  <c r="I753" i="1"/>
  <c r="I754" i="1" s="1"/>
  <c r="J696" i="1"/>
  <c r="J697" i="1" s="1"/>
  <c r="I696" i="1"/>
  <c r="I697" i="1" s="1"/>
  <c r="I465" i="1"/>
  <c r="J464" i="1"/>
  <c r="J465" i="1"/>
  <c r="I464" i="1"/>
  <c r="I466" i="1"/>
  <c r="J466" i="1"/>
  <c r="J467" i="1"/>
  <c r="I467" i="1"/>
  <c r="J468" i="1"/>
  <c r="I468" i="1"/>
  <c r="I469" i="1"/>
  <c r="J469" i="1"/>
  <c r="J470" i="1"/>
  <c r="I470" i="1"/>
  <c r="I471" i="1"/>
  <c r="J471" i="1"/>
  <c r="J472" i="1"/>
  <c r="I472" i="1"/>
  <c r="I473" i="1"/>
  <c r="J473" i="1"/>
  <c r="J474" i="1"/>
  <c r="I474" i="1"/>
  <c r="J475" i="1"/>
  <c r="J476" i="1" s="1"/>
  <c r="I475" i="1"/>
  <c r="I476" i="1" s="1"/>
  <c r="J534" i="1"/>
  <c r="J535" i="1" s="1"/>
  <c r="J533" i="1"/>
  <c r="J532" i="1"/>
  <c r="J531" i="1"/>
  <c r="J530" i="1"/>
  <c r="J529" i="1"/>
  <c r="J528" i="1"/>
  <c r="J527" i="1"/>
  <c r="J526" i="1"/>
  <c r="J525" i="1"/>
  <c r="J524" i="1"/>
  <c r="J523" i="1"/>
  <c r="I524" i="1"/>
  <c r="I523" i="1"/>
  <c r="I525" i="1"/>
  <c r="I526" i="1"/>
  <c r="I527" i="1"/>
  <c r="I528" i="1"/>
  <c r="I529" i="1"/>
  <c r="I530" i="1"/>
  <c r="I531" i="1"/>
  <c r="I532" i="1"/>
  <c r="I533" i="1"/>
  <c r="I534" i="1"/>
  <c r="I535" i="1" s="1"/>
  <c r="I349" i="1"/>
  <c r="J349" i="1"/>
  <c r="I348" i="1"/>
  <c r="J348" i="1"/>
  <c r="J350" i="1"/>
  <c r="I350" i="1"/>
  <c r="I351" i="1"/>
  <c r="J351" i="1"/>
  <c r="J352" i="1"/>
  <c r="I352" i="1"/>
  <c r="I353" i="1"/>
  <c r="J353" i="1"/>
  <c r="J354" i="1"/>
  <c r="I354" i="1"/>
  <c r="I355" i="1"/>
  <c r="J355" i="1"/>
  <c r="J356" i="1"/>
  <c r="I356" i="1"/>
  <c r="I357" i="1"/>
  <c r="J357" i="1"/>
  <c r="J358" i="1"/>
  <c r="I358" i="1"/>
  <c r="J359" i="1"/>
  <c r="I359" i="1"/>
  <c r="I360" i="1" s="1"/>
  <c r="I406" i="1"/>
  <c r="J406" i="1"/>
  <c r="I405" i="1"/>
  <c r="J405" i="1"/>
  <c r="J407" i="1"/>
  <c r="I407" i="1"/>
  <c r="I408" i="1"/>
  <c r="J408" i="1"/>
  <c r="J409" i="1"/>
  <c r="I409" i="1"/>
  <c r="I410" i="1"/>
  <c r="J410" i="1"/>
  <c r="J411" i="1"/>
  <c r="I411" i="1"/>
  <c r="I412" i="1"/>
  <c r="J412" i="1"/>
  <c r="J413" i="1"/>
  <c r="I413" i="1"/>
  <c r="I414" i="1"/>
  <c r="J414" i="1"/>
  <c r="J415" i="1"/>
  <c r="I415" i="1"/>
  <c r="J416" i="1"/>
  <c r="J417" i="1" s="1"/>
  <c r="I416" i="1"/>
  <c r="I417" i="1" s="1"/>
  <c r="F231" i="1"/>
  <c r="F174" i="1"/>
  <c r="F116" i="1"/>
  <c r="G58" i="1"/>
  <c r="F58" i="1"/>
  <c r="G231" i="1"/>
  <c r="G174" i="1"/>
  <c r="G116" i="1"/>
  <c r="J360" i="1" l="1"/>
  <c r="G117" i="1"/>
  <c r="G175" i="1"/>
  <c r="G232" i="1"/>
  <c r="F59" i="1"/>
  <c r="I58" i="1" s="1"/>
  <c r="G59" i="1"/>
  <c r="F117" i="1"/>
  <c r="I116" i="1" s="1"/>
  <c r="I117" i="1" s="1"/>
  <c r="F175" i="1"/>
  <c r="J174" i="1" s="1"/>
  <c r="J175" i="1" s="1"/>
  <c r="F232" i="1"/>
  <c r="J231" i="1" l="1"/>
  <c r="J232" i="1" s="1"/>
  <c r="I231" i="1"/>
  <c r="I232" i="1" s="1"/>
  <c r="I174" i="1"/>
  <c r="I175" i="1" s="1"/>
  <c r="J58" i="1"/>
  <c r="I221" i="1"/>
  <c r="J220" i="1"/>
  <c r="J221" i="1"/>
  <c r="I220" i="1"/>
  <c r="I222" i="1"/>
  <c r="J222" i="1"/>
  <c r="J223" i="1"/>
  <c r="I223" i="1"/>
  <c r="I224" i="1"/>
  <c r="J224" i="1"/>
  <c r="J225" i="1"/>
  <c r="I225" i="1"/>
  <c r="I226" i="1"/>
  <c r="J226" i="1"/>
  <c r="J227" i="1"/>
  <c r="I227" i="1"/>
  <c r="I228" i="1"/>
  <c r="J228" i="1"/>
  <c r="J229" i="1"/>
  <c r="I229" i="1"/>
  <c r="I230" i="1"/>
  <c r="J230" i="1"/>
  <c r="I164" i="1"/>
  <c r="J163" i="1"/>
  <c r="J164" i="1"/>
  <c r="I163" i="1"/>
  <c r="I165" i="1"/>
  <c r="J165" i="1"/>
  <c r="J166" i="1"/>
  <c r="I166" i="1"/>
  <c r="I167" i="1"/>
  <c r="J167" i="1"/>
  <c r="J168" i="1"/>
  <c r="I168" i="1"/>
  <c r="I169" i="1"/>
  <c r="J169" i="1"/>
  <c r="J170" i="1"/>
  <c r="I170" i="1"/>
  <c r="I171" i="1"/>
  <c r="J171" i="1"/>
  <c r="J172" i="1"/>
  <c r="I172" i="1"/>
  <c r="I173" i="1"/>
  <c r="J173" i="1"/>
  <c r="I106" i="1"/>
  <c r="J105" i="1"/>
  <c r="J106" i="1"/>
  <c r="I105" i="1"/>
  <c r="I107" i="1"/>
  <c r="J107" i="1"/>
  <c r="J108" i="1"/>
  <c r="I108" i="1"/>
  <c r="I109" i="1"/>
  <c r="J109" i="1"/>
  <c r="J110" i="1"/>
  <c r="I110" i="1"/>
  <c r="I111" i="1"/>
  <c r="J111" i="1"/>
  <c r="J112" i="1"/>
  <c r="I112" i="1"/>
  <c r="I113" i="1"/>
  <c r="J113" i="1"/>
  <c r="J114" i="1"/>
  <c r="I114" i="1"/>
  <c r="I115" i="1"/>
  <c r="J115" i="1"/>
  <c r="I48" i="1"/>
  <c r="J48" i="1"/>
  <c r="I47" i="1"/>
  <c r="J47" i="1"/>
  <c r="J49" i="1"/>
  <c r="I49" i="1"/>
  <c r="I50" i="1"/>
  <c r="J50" i="1"/>
  <c r="J51" i="1"/>
  <c r="I51" i="1"/>
  <c r="I52" i="1"/>
  <c r="J52" i="1"/>
  <c r="J53" i="1"/>
  <c r="I53" i="1"/>
  <c r="I54" i="1"/>
  <c r="J54" i="1"/>
  <c r="J55" i="1"/>
  <c r="I55" i="1"/>
  <c r="I56" i="1"/>
  <c r="J56" i="1"/>
  <c r="J57" i="1"/>
  <c r="I57" i="1"/>
  <c r="I59" i="1"/>
  <c r="J116" i="1"/>
  <c r="J117" i="1" s="1"/>
  <c r="J29" i="6" l="1"/>
  <c r="I30" i="6"/>
  <c r="J39" i="6"/>
  <c r="I38" i="6"/>
  <c r="J37" i="6"/>
  <c r="I36" i="6"/>
  <c r="J35" i="6"/>
  <c r="I34" i="6"/>
  <c r="J33" i="6"/>
  <c r="I32" i="6"/>
  <c r="J31" i="6"/>
  <c r="I29" i="6"/>
  <c r="I39" i="6"/>
  <c r="J38" i="6"/>
  <c r="I37" i="6"/>
  <c r="J36" i="6"/>
  <c r="I35" i="6"/>
  <c r="J34" i="6"/>
  <c r="I33" i="6"/>
  <c r="J32" i="6"/>
  <c r="I31" i="6"/>
  <c r="J30" i="6"/>
  <c r="J40" i="6"/>
  <c r="J41" i="6" s="1"/>
  <c r="I40" i="6"/>
  <c r="I41" i="6" s="1"/>
  <c r="J59" i="1"/>
  <c r="C6" i="14"/>
</calcChain>
</file>

<file path=xl/sharedStrings.xml><?xml version="1.0" encoding="utf-8"?>
<sst xmlns="http://schemas.openxmlformats.org/spreadsheetml/2006/main" count="1230" uniqueCount="480">
  <si>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</si>
  <si>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</si>
  <si>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</si>
  <si>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</si>
  <si>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</si>
  <si>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</si>
  <si>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</si>
  <si>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</si>
  <si>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</si>
  <si>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</si>
  <si>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</si>
  <si>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</si>
  <si>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</si>
  <si>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</si>
  <si>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SubPrograma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</si>
  <si>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</si>
  <si>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</si>
  <si>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</si>
  <si>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</si>
  <si>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</si>
  <si>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</si>
  <si>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</si>
  <si>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</si>
  <si>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</si>
  <si>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</si>
  <si>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H. AYUNTAMIENTO DE TONALA 2012 - 2015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</si>
  <si>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</si>
  <si>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</si>
  <si>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</si>
  <si>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</si>
  <si>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</si>
  <si>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</si>
  <si>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</si>
  <si>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</si>
  <si>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</si>
  <si>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</si>
  <si>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</si>
  <si>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</si>
  <si>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</si>
  <si>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</si>
  <si>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</si>
  <si>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</si>
  <si>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</si>
  <si>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</si>
  <si>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CRONOGRAMA DE ACTIVIDADES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</si>
  <si>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</si>
  <si>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</si>
  <si>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</si>
  <si>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</si>
  <si>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</si>
  <si>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</si>
  <si>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</si>
  <si>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</si>
  <si>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</si>
  <si>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</si>
  <si>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</si>
  <si>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</si>
  <si>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</si>
  <si>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</si>
  <si>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</si>
  <si>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</si>
  <si>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</si>
  <si>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</si>
  <si>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</si>
  <si>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</si>
  <si>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</si>
  <si>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</si>
  <si>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</si>
  <si>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</si>
  <si>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</si>
  <si>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</si>
  <si>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</si>
  <si>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</si>
  <si>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</si>
  <si>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</si>
  <si>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</si>
  <si>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</si>
  <si>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</si>
  <si>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</si>
  <si>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</si>
  <si>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</si>
  <si>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>Elabora</t>
  </si>
  <si>
    <t>Cargo</t>
  </si>
  <si>
    <t>Autoriza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</si>
  <si>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</si>
  <si>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</si>
  <si>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</si>
  <si>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</si>
  <si>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</si>
  <si>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</si>
  <si>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</si>
  <si>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Revisa</t>
  </si>
  <si>
    <t xml:space="preserve">                               </t>
  </si>
  <si>
    <t>programa PMD</t>
  </si>
  <si>
    <t>eje PMD</t>
  </si>
  <si>
    <t>subprograma PMD</t>
  </si>
  <si>
    <t>servicios</t>
  </si>
  <si>
    <t>nombre de indicador</t>
  </si>
  <si>
    <t>2  Eficiencia</t>
  </si>
  <si>
    <t>meses</t>
  </si>
  <si>
    <t>3  Niños</t>
  </si>
  <si>
    <t>4  Adultos Mayores</t>
  </si>
  <si>
    <t>FIN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</si>
  <si>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</si>
  <si>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</si>
  <si>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</si>
  <si>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</si>
  <si>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</si>
  <si>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</si>
  <si>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</si>
  <si>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</si>
  <si>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</si>
  <si>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</si>
  <si>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</si>
  <si>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</si>
  <si>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</si>
  <si>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</si>
  <si>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</si>
  <si>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</si>
  <si>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</si>
  <si>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</si>
  <si>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</si>
  <si>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d</t>
  </si>
  <si>
    <t>1 Eficacia</t>
  </si>
  <si>
    <t>2 Cobertura</t>
  </si>
  <si>
    <t>3 Impacto</t>
  </si>
  <si>
    <t>1  Estrategico</t>
  </si>
  <si>
    <t>2  Gestion</t>
  </si>
  <si>
    <t>1 Estrategico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</si>
  <si>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</si>
  <si>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</si>
  <si>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</si>
  <si>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</si>
  <si>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</si>
  <si>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</si>
  <si>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</si>
  <si>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</si>
  <si>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</si>
  <si>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</si>
  <si>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</si>
  <si>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</si>
  <si>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</si>
  <si>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</si>
  <si>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</si>
  <si>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</si>
  <si>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</si>
  <si>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</si>
  <si>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</si>
  <si>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</si>
  <si>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</si>
  <si>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</si>
  <si>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</si>
  <si>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</si>
  <si>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</si>
  <si>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</si>
  <si>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</si>
  <si>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</si>
  <si>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</si>
  <si>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</si>
  <si>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</si>
  <si>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</si>
  <si>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</si>
  <si>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</si>
  <si>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</si>
  <si>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</si>
  <si>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</si>
  <si>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</si>
  <si>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</si>
  <si>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</si>
  <si>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</si>
  <si>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</si>
  <si>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</si>
  <si>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</si>
  <si>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</si>
  <si>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</si>
  <si>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</si>
  <si>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</si>
  <si>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</si>
  <si>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</si>
  <si>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</si>
  <si>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</si>
  <si>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</si>
  <si>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</si>
  <si>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</si>
  <si>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</si>
  <si>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</si>
  <si>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</si>
  <si>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</si>
  <si>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</si>
  <si>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</si>
  <si>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</si>
  <si>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</si>
  <si>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</si>
  <si>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</si>
  <si>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</si>
  <si>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</si>
  <si>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</si>
  <si>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</si>
  <si>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</si>
  <si>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</si>
  <si>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</si>
  <si>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</si>
  <si>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</si>
  <si>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</si>
  <si>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</si>
  <si>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</si>
  <si>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</si>
  <si>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</si>
  <si>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</si>
  <si>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</si>
  <si>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</si>
  <si>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ESTIMACION DE EGRESOS PARA EL EJERCICIO 2015</t>
  </si>
  <si>
    <t>EGRESOS EJERCIDOS EJERCICIO 2015</t>
  </si>
  <si>
    <t>FINES</t>
  </si>
  <si>
    <t>MEDIOS</t>
  </si>
  <si>
    <t>2 Mujeres</t>
  </si>
  <si>
    <t>3 Niños</t>
  </si>
  <si>
    <t>4 Adultos Mayores</t>
  </si>
  <si>
    <t>Beneficiarios:</t>
  </si>
  <si>
    <t>nombre de componente 5</t>
  </si>
  <si>
    <t>Componente 5:</t>
  </si>
  <si>
    <t>D 5</t>
  </si>
  <si>
    <t>F 5</t>
  </si>
  <si>
    <t>P 5</t>
  </si>
  <si>
    <t>A 5</t>
  </si>
  <si>
    <t>Componente 6:</t>
  </si>
  <si>
    <t>nombre de componente 6</t>
  </si>
  <si>
    <t>D 6</t>
  </si>
  <si>
    <t>F 6</t>
  </si>
  <si>
    <t>P 6</t>
  </si>
  <si>
    <t>A 6</t>
  </si>
  <si>
    <t>COMPONENTE 5</t>
  </si>
  <si>
    <t>COMPONENTE 6</t>
  </si>
  <si>
    <t>Componente 7:</t>
  </si>
  <si>
    <t>nombre de componente 7</t>
  </si>
  <si>
    <t>Componente 8:</t>
  </si>
  <si>
    <t>nombre de componente 8</t>
  </si>
  <si>
    <t>COMPONENTE 7</t>
  </si>
  <si>
    <t>COMPONENTE 8</t>
  </si>
  <si>
    <t>Próposito</t>
  </si>
  <si>
    <t>Tipo de Indicador Próposito:</t>
  </si>
  <si>
    <t>Tipo de Indicador Própisito:</t>
  </si>
  <si>
    <t>desgloce de beneficiarios 2018</t>
  </si>
  <si>
    <t>MATRIZ DE INDICADORES DE RESULTADOS 2018</t>
  </si>
  <si>
    <t>ARBOL DE PROBLEMAS 2018</t>
  </si>
  <si>
    <t>Cultura</t>
  </si>
  <si>
    <t>Direccion General de Desarrollo Social</t>
  </si>
  <si>
    <t>Reconocer, registrar, conservar, promover y difundir los valores culturales patrimoniales del municipio en todas sus expresiones, en un marco plural del pensamiento universal.</t>
  </si>
  <si>
    <t>Que la Dirección de Cultura se consolide como instrumento para el desarrollo cultural y social del municipio</t>
  </si>
  <si>
    <t>Guillermo Covarrubias</t>
  </si>
  <si>
    <t>Director Cultura</t>
  </si>
  <si>
    <t>Daniel Huerta</t>
  </si>
  <si>
    <t>Promotor Cultural</t>
  </si>
  <si>
    <t>NUMERO DE PROYECTOS</t>
  </si>
  <si>
    <t>1 EFICACIA</t>
  </si>
  <si>
    <t xml:space="preserve">a. Gestionar recursos ante las diferentes instancias de gobierno </t>
  </si>
  <si>
    <t>b. Administrar de manera eficiente los recursos obtenidos.</t>
  </si>
  <si>
    <t>c. Programar las actividades a realizarse de acuerdo a los proyectos presentados.</t>
  </si>
  <si>
    <t>d. Ejecutar proyectos y programas de manera eficiente</t>
  </si>
  <si>
    <t>e.Evaluar y adecuar el trabajo de acuerdo a los resultados.</t>
  </si>
  <si>
    <t>b. Programar, elaborar y ejecutar de los proyectos.</t>
  </si>
  <si>
    <t xml:space="preserve">c. Dar seguimiento y evaluar de los resultados de los proyectos realizados. </t>
  </si>
  <si>
    <t>1.- Elaboración de proyectos federales y estatales</t>
  </si>
  <si>
    <t>2.- Gestión de recursos municipales</t>
  </si>
  <si>
    <t xml:space="preserve">3.- Programación de las actividades a realizarse </t>
  </si>
  <si>
    <t>4.- Coordinar la ejecución de los proyectos</t>
  </si>
  <si>
    <t>5.- Hacer las adecuaciones necesarias para la correcta ejecución de los proyectos</t>
  </si>
  <si>
    <t>6.- Evaluar los resultados</t>
  </si>
  <si>
    <t>a. Promover las tradiciones de la cultura popular municipal.</t>
  </si>
  <si>
    <t>b. Difundir las tradiciones locales  con respeto y dignidad.</t>
  </si>
  <si>
    <t>c. Documentar las manifestaciones de la cultura popular local.</t>
  </si>
  <si>
    <t>d. Fomentar las tradiciones de Tonalá a través de diferentes acciones.</t>
  </si>
  <si>
    <t>MUSEOS</t>
  </si>
  <si>
    <t>a. Investigar el patrimonio cultural mueble e inmueble del municipio</t>
  </si>
  <si>
    <t>b. Organizar exposiciones de piezas que hagan referencia al patrimonio cultural</t>
  </si>
  <si>
    <t>a. Investigación temática acerca de las piezas a exponerse</t>
  </si>
  <si>
    <t xml:space="preserve">c. Elaboración de catálogos y material audiovisual </t>
  </si>
  <si>
    <t>d. Diseño y ejecución de talleres para niños, jóvenes y público en general.</t>
  </si>
  <si>
    <t xml:space="preserve">1.- Elaboración de catálogos de exposiciones.             </t>
  </si>
  <si>
    <t xml:space="preserve">2.- Elaboración de material audiovisual </t>
  </si>
  <si>
    <t>3.- Exposiciones</t>
  </si>
  <si>
    <t>4.- Implementación de talleres</t>
  </si>
  <si>
    <t>b. Planeación, diseño, montaje y evaluación de exposiciones en el MNC y el Tonallan</t>
  </si>
  <si>
    <t>BIBLIOTECAS</t>
  </si>
  <si>
    <t>USUARIOS ATENDIDOS</t>
  </si>
  <si>
    <t>Difusion maxima a nuestras bibliotecas</t>
  </si>
  <si>
    <t>automatizar y crear sistemas para "mi Biblioteca"</t>
  </si>
  <si>
    <t xml:space="preserve">1.- Atender a usuarios con los servicios bibliotecarios que coordina la Red Estatal de Bibliotecas y la Dirección General de Bibliotecas a nivel nacional que incluye: Préstamo de libros, visitas guiadas, hora del cuento, talleres, tertulias, círculo de lectura, servicios para invidentes, servicio de internet, periódico mural, conferencias, exposiciones, talleres, etc. </t>
  </si>
  <si>
    <t>2.- Dar proceso técnico a libros,  organizar  materiales impresos y audiovisuales</t>
  </si>
  <si>
    <t>3.- Promoción a la lectura en escuelas y espacios públicos del municipio</t>
  </si>
  <si>
    <t>5.- Feria municipal del libro y la lectura</t>
  </si>
  <si>
    <t>6.-  Mis vacaciones en la biblioteca</t>
  </si>
  <si>
    <t>8.- Actividades del Día Nacional del Libro</t>
  </si>
  <si>
    <t>a. Formación artística para niños</t>
  </si>
  <si>
    <t>b. Formación artísticas para adultos</t>
  </si>
  <si>
    <t>c. Exposición y presentación del trabajo de los asistentes a los talleres.</t>
  </si>
  <si>
    <t xml:space="preserve">1.- Selección de maestros. </t>
  </si>
  <si>
    <t>2.- Revisión del plan curricular de talleres.</t>
  </si>
  <si>
    <t xml:space="preserve">3. Elaboración y ejecución de normatividad de la escuela. </t>
  </si>
  <si>
    <t>4.-Trabajo administrativo.</t>
  </si>
  <si>
    <t>5. Exposición final de trabajos de alumnos y maestros.</t>
  </si>
  <si>
    <t xml:space="preserve">6. Gestión de recursos. </t>
  </si>
  <si>
    <t>7. Difusión de actividades artísticas, concursos y programas.</t>
  </si>
  <si>
    <t>GALERIAS</t>
  </si>
  <si>
    <t>a. Organización de exposiciones</t>
  </si>
  <si>
    <t xml:space="preserve">1. Organizar las exposiciones            </t>
  </si>
  <si>
    <t xml:space="preserve">2. Programar recorridos guiados. </t>
  </si>
  <si>
    <t xml:space="preserve">3. Realizar actividades con escuelas y otras instituciones. </t>
  </si>
  <si>
    <t>4.- Organizar talleres.</t>
  </si>
  <si>
    <t>Estimado de población a la que se ha llegado</t>
  </si>
  <si>
    <t>a.Difusión de actividades para los habitantes del municipio.</t>
  </si>
  <si>
    <t xml:space="preserve">1.- Elaboración de la cartelera mensual de actividades culturales. </t>
  </si>
  <si>
    <t xml:space="preserve">2.- Redacción de boletines y comunicados de prensa.           </t>
  </si>
  <si>
    <t xml:space="preserve">3.- Organización de ruedas de prensa.  </t>
  </si>
  <si>
    <t>4.- Diseño e impresión de invitaciones, trípticos, volantes y carteles    .</t>
  </si>
  <si>
    <t xml:space="preserve">5.- Registro y documentación  de las actividades artísticas y culturales del municipio. </t>
  </si>
  <si>
    <t>EVENTOS CULTURALES</t>
  </si>
  <si>
    <t>Asistentes</t>
  </si>
  <si>
    <t>3.- Proyecciones de cine en la comunidad</t>
  </si>
  <si>
    <t>4.- Documentación y registro de las actividades.</t>
  </si>
  <si>
    <t>Desarraigo</t>
  </si>
  <si>
    <t>Adicciones</t>
  </si>
  <si>
    <t>Pandillerismo</t>
  </si>
  <si>
    <t>Falta de participación en actividades de su comunidad</t>
  </si>
  <si>
    <t>Conductas destructivas y autodestructivas</t>
  </si>
  <si>
    <t>Aislamiento</t>
  </si>
  <si>
    <t>Desencanto</t>
  </si>
  <si>
    <t>La ciudadanía carece de medios y facilidades para la expresión, formación, difusión, promoción y resguardo de sus capacidades artísticas, así como la salvaguarda de su patrimonio histórico y cultural.</t>
  </si>
  <si>
    <t>Falta de conocimiento</t>
  </si>
  <si>
    <t>Desrrollo social y humano</t>
  </si>
  <si>
    <t>Participación en las actividades de su comunidad.</t>
  </si>
  <si>
    <t>Conductas sanas y consructivas.</t>
  </si>
  <si>
    <t>Identidad</t>
  </si>
  <si>
    <t>Disciplina</t>
  </si>
  <si>
    <t xml:space="preserve">Facilitar a la ciudadanía los medios y herramientas para la expresión, formación, difusión, promoción y resguardo de sus manifestaciones artísticas así como la salvaguarda de su patrimonio histórico y cultural. </t>
  </si>
  <si>
    <t xml:space="preserve">Gestionar y adminitrar los medios y herramientas para la  expresión, formación, difusión, promoción, resguardo y salvaguarda de las expresiones y patrimonio cultural </t>
  </si>
  <si>
    <t>Conocer y reconocer las manifestaciones de la cultura popular como un valor patrimonial.</t>
  </si>
  <si>
    <t>Investigar, promover y difundir  el interés en el patrimonio histórico y cultural local.</t>
  </si>
  <si>
    <t>Facilitar se incentivar el acceso a la información y el conocimiento.</t>
  </si>
  <si>
    <t>Motivar, iniciar y enseñar disciplinas artísticas y de patrimonio inmaterial a la ciudadanía a través de profesionales.</t>
  </si>
  <si>
    <t>Acercar la cultura y las artes a la sociedad en busca del fomento del desarrollo humano y social así como el fortalecimiento de la economía de los creadores</t>
  </si>
  <si>
    <t xml:space="preserve">Vincular a los creadores con los públicos y  consumidores de bienes culturales </t>
  </si>
  <si>
    <t>Promover la construcción de una identidad comunitaria</t>
  </si>
  <si>
    <t>Gestionar ante las diferentes instituciones los recursos económicos y técnicos para  incrementar, fortalecer o restaurar la infraestructura cultural.  Programar, elaborar, ejecutar  y dar seguimiento a proyectos a gestión de recursos económicos en los tres niveles de gobierno (Dirección)</t>
  </si>
  <si>
    <t>Promover, difundir, documentar y fomentar las tradiciones de la cultura popular con respeto y dignidad.</t>
  </si>
  <si>
    <t>Investigar, exponer, difundir y brindar servicios educativos sobre  el patrimonio cultural mueble e inmueble del municipio.(Museos)</t>
  </si>
  <si>
    <t>Establecer los medios necesarios para que la población tenga acceso a las herramientas para  la educación y el conocimiento.(Bibliotecas)</t>
  </si>
  <si>
    <t xml:space="preserve"> Brindar  a la ciudananía un primer acercamiento a la ejecución de diversas ramas de las bellas artes.(Escuela de Artes)</t>
  </si>
  <si>
    <t xml:space="preserve">
Mostrar al público diversas expresiones artísticas contemporáneas, así como culturales, generando derrama económica, tanto en el municipio como generando un beneficio para los artistas. (Galerías) 
</t>
  </si>
  <si>
    <t>Difundir a través  de diversos medios de comunicación las actividades culturales y artísticas que se presentan en el municipio. (Comunicación social)</t>
  </si>
  <si>
    <t>Planear, organizar, ejecutar y evaluar la presentación de programas y actividades artísticos y culturales. (Eventos culturales)</t>
  </si>
  <si>
    <t>1- Elaboración de proyectos para gestión de recursos federales y estatales. 2.- Gestión de recursos municipales.</t>
  </si>
  <si>
    <t>1.-Promoción y difusión  en medios impresos y electrónicos de las tradiciones locales.                          2.- Registro narrativo, fotográfico y audiovisual de las tradiciones.                   3.- Entrega de estímulos y reconocimientos a los actantes de la cultura popular.</t>
  </si>
  <si>
    <t xml:space="preserve">1.- Elaboración de catálogos de exposiciones.               2.- Elaboración de material audiovisual acerca de lo que se expone.                          3.- Exposiciones              4.- Implementación de talleres en torno al patrimonio histórico y cultural local. </t>
  </si>
  <si>
    <t>1.- Atender a usuarios con los servicios bibliotecarios que coordina la Red Estatal de Bibliotecas y la Dirección General de Bibliotecas a nivel nacional que incluye: Préstamo de libros, visitas guiadas, hora del cuento, talleres, tertulias,  círculo de lectura, servicios para invidentes, servicio de internet, periódico mural, conferencias, exposiciones, talleres, etc  . 2.- Dar proceso técnico a libros,  organizar  materiales impresos y audiovisuales 3.- Promoción a la lectura en escuelas y espacios públicos del municipio 4.-Actividades programadas en el calendario de la Red Estatal de Bibliotecas como fomento a la lectura 5.-  Feria municipal del libro y la lectura   6.-  Mis vacaciones en la biblioteca  7.-  Cuarenta presentaciones de libro y/o conferencias en las ocho bibliotecas del municipio 8.- Actividades del Día Nacional del Libro</t>
  </si>
  <si>
    <t xml:space="preserve">1.- Selección de maestros. 2. Revisión del plan curricular de talleres. 3. Elaboración y ejecución de normatividad de la escuela. 4. Trabajo administrativo. 5. Exposición final de trabajos de alumnos y maestros. 6. Gestión de recursos. 7. Difusión de actividades artísticas, concursos y programas. 8..Realización de talleres artísticos de calidad, de iniciación y consolidación. </t>
  </si>
  <si>
    <t>1. Organizar las exposiciones            2. Programar recorridos guiados. 3. Realizar actividades con escuelas y otras instituciones. 4. Organizar talleres.</t>
  </si>
  <si>
    <t>1.- Elaboración de la cartelera mensual de actividades culturales. 2.- Redacción de boletines y comunicados de prensa.                          3.- Organización de ruedas de prensa.      4.- Diseño e impresión de invitaciones, volantes y carteles    . 5.- Registro fotográfico  de las actividades artísticas y culturales del municipio. 6.-  Gestionar ante los medios la difusión de todas las actividades culturales que se generan en el municipio 7.- Desarrollar estrategias para promover y difundir los valores culturales del municipio a través de diversos medios.</t>
  </si>
  <si>
    <t xml:space="preserve">1.- Planeación de actividades    2.- Programación y organización de la logística para la realización de presentaciones artísticas                              3.-  Gestión de los recursos materiales, humanos y tecnicos para la  realización de los eventos                              4.-  Documentación y registro de las actividades 5.- Evaluación del trabajo realizado y en su caso ajuste de estrategias para la realización exitosa del trabajo. </t>
  </si>
  <si>
    <t>ARBOL DE OBJETIVOS 2017</t>
  </si>
  <si>
    <t xml:space="preserve">INCREMENTAR EL ACCESO DE LA POBLACION A LOS SERVICIOS CULTURALES </t>
  </si>
  <si>
    <t>CIUDAD CULTA Y RECREATIVA</t>
  </si>
  <si>
    <t>INCREMENTO EN LA INFRAESTRUCTURA Y PATRIMONIO CULTURAL</t>
  </si>
  <si>
    <t>INDICE DE PROYECTOS GESTIONADOS</t>
  </si>
  <si>
    <t>PROYECTOS  GESTIONADOS</t>
  </si>
  <si>
    <t xml:space="preserve">Es la gestión y administración de los medios y herramientas para promover, difundir, fomentar y resguardar  las expresiones artísticas y culturales de los ciudadanos, así como salvaguardar su patrimonio histórico y cultural. </t>
  </si>
  <si>
    <t xml:space="preserve">a. Gestionar ante las diferentes instituciones de recursos económicos y técnicos para </t>
  </si>
  <si>
    <t xml:space="preserve">promover, difundir, fomentar y resguardar  las expresiones artísticas y culturales de </t>
  </si>
  <si>
    <t xml:space="preserve">los ciudadanos. </t>
  </si>
  <si>
    <t xml:space="preserve">d. Realizar las acciones de salvaguarda del patrimonio cultural material e inmaterial </t>
  </si>
  <si>
    <t>del municipio</t>
  </si>
  <si>
    <t>municipio.</t>
  </si>
  <si>
    <t xml:space="preserve">e. Investigación, promoción y difución del patrimonio cultural material e inmaterial del </t>
  </si>
  <si>
    <t>NUMERO DE PROYECTOS SOLICITADOS/NUMERO DE PROYECTOS REALIZADOS</t>
  </si>
  <si>
    <t>MENSUAL</t>
  </si>
  <si>
    <t>REGISTROS ADMINISTRATIVOS</t>
  </si>
  <si>
    <t>CULTURAS POPULARES</t>
  </si>
  <si>
    <t>MAYOR PROYECCIÓN ARTISTICO-CULTURAL A NIVEL ESTATAL Y NACIONAL</t>
  </si>
  <si>
    <t>INDICE DE TRADICIONES APOYADAS</t>
  </si>
  <si>
    <t xml:space="preserve">NUMERO DE APOYOS </t>
  </si>
  <si>
    <t xml:space="preserve">a. Que los ciudadanos del municipio, de México y el mundo reconozcan las diferentes </t>
  </si>
  <si>
    <t xml:space="preserve">expresiones de la cultura popular de Tonalá como un valor patrimonial que debe </t>
  </si>
  <si>
    <t>preservarse.</t>
  </si>
  <si>
    <t xml:space="preserve">1.- Promover  la realización de los eventos de la cultura tradicional a través de facilitar, </t>
  </si>
  <si>
    <t xml:space="preserve">organizar y gestionar  recursos materiales, técnicos y humanos para el desarrollo de </t>
  </si>
  <si>
    <t xml:space="preserve">las mismas.                          </t>
  </si>
  <si>
    <t xml:space="preserve">2.- Difundir a través de medios impresos y electrónicos las diferentes tradiciones de </t>
  </si>
  <si>
    <t xml:space="preserve">Tonalá.        </t>
  </si>
  <si>
    <t xml:space="preserve">3.- Documentar el patrimonio cultural inmaterial del municipio a través de fotografías, </t>
  </si>
  <si>
    <t>documentales, libros etc.</t>
  </si>
  <si>
    <t xml:space="preserve">4.- Entregar  estímulos y reconocimientos a los actantes de la cultura popular y </t>
  </si>
  <si>
    <t>generar concursos, talleres, exposiciones, conferencias etc.</t>
  </si>
  <si>
    <t>NUMERO DE APOYOS SOLICITADOS/NUMERO DE APOYOS OTORGADOS</t>
  </si>
  <si>
    <t>ESTRATEGIAS EFECTIVAS EN LA PROMOCIÓN Y DIFUSIÓN CULTURAL</t>
  </si>
  <si>
    <t>INDICE DE VISITAS RECIBIDAS</t>
  </si>
  <si>
    <t>NUMERO DE VISITAS</t>
  </si>
  <si>
    <t>Dar a conocer y reconocer las diferentes expresiones de la cultura popular como un valor patrimonial.</t>
  </si>
  <si>
    <t>NUMERO DE VISITAS RECIBIDAS 2018/NUMERO DE VISITAS RECIBIDAS 2017</t>
  </si>
  <si>
    <t>Dedicado a la investigación, promoción y difusión del patrimonio histórico y cultural local.</t>
  </si>
  <si>
    <t xml:space="preserve">c. Difundir el conocimiento acerca del patrimonio cultural mueble e inmueble del </t>
  </si>
  <si>
    <t xml:space="preserve">d. Brindar servicios educativos sobre  el patrimonio cultural mueble e inmueble del </t>
  </si>
  <si>
    <t>INDICE DE USUARIOS ATENDIDOS</t>
  </si>
  <si>
    <t xml:space="preserve">Facilitar e incentivar el acceso a la información y el conocimiento para generar </t>
  </si>
  <si>
    <t>desarrollo humano y comunitario a través de la lectura.</t>
  </si>
  <si>
    <t xml:space="preserve">4.- Actividades programadas en el calendario de la Red Estatal de Bibliotecas como </t>
  </si>
  <si>
    <t>fomento a la lectura.</t>
  </si>
  <si>
    <t xml:space="preserve">7.- Cuarenta presentaciones de libro y/o conferencias en las ocho bibliotecas del </t>
  </si>
  <si>
    <t>NUMERO USUARIOS ATENDIDOS 2018/NUMERO USUARIOS ATENDIDOS 2017</t>
  </si>
  <si>
    <t>ESCUELA DE ARTES</t>
  </si>
  <si>
    <t>Facilita e incentiva el acceso a la información y el conocimiento.</t>
  </si>
  <si>
    <t>NUMERO DE ALUMNOS</t>
  </si>
  <si>
    <t>Se ocupa de motivar, iniciar y enseñar disciplinas artísticas y del patrimonio inmaterial a la ciudadanía a través de profesionales.</t>
  </si>
  <si>
    <t>las bellas artes.</t>
  </si>
  <si>
    <t xml:space="preserve"> Brindar  a la ciudananía un primer acercamiento a la ejecución de diversas ramas de </t>
  </si>
  <si>
    <t xml:space="preserve">INDICE DE ALUMNOS </t>
  </si>
  <si>
    <t>NUMERO DE ALUMNOS INSCRITOS/NUMERO DE ALUMNOS QUE CONCLUYERON</t>
  </si>
  <si>
    <t>NUMERO DE VISITAS RECIBIDAS</t>
  </si>
  <si>
    <t xml:space="preserve">Es acercar la cultura y las artes a la sociedad en busca del desarrollo humano y social así como el fortalecimiento de la economía de los creadores. </t>
  </si>
  <si>
    <t>Mostrar al público diversas expresiones artísticas.</t>
  </si>
  <si>
    <t xml:space="preserve">Tiene como finalidad vincular a los creadores con los públicos y  consumidores de bienes culturales </t>
  </si>
  <si>
    <t xml:space="preserve">Difundir a través de los diversos medios de comunicación las actividades artísticas y </t>
  </si>
  <si>
    <t>culturales que se presentan en el municipio</t>
  </si>
  <si>
    <t xml:space="preserve">b. Difusión de actividades para personas que viven fuera del municipio a través de </t>
  </si>
  <si>
    <t>redes sociales y medios masivos de comunicación.</t>
  </si>
  <si>
    <t xml:space="preserve">c. Difusión de la cultura municipal como medio de fortalecer la identidad, compartir </t>
  </si>
  <si>
    <t xml:space="preserve">los valores patrimoniales y promover el turismo.  </t>
  </si>
  <si>
    <t xml:space="preserve">6.- Gestionar ante los medios la difusión de todas las actividades culturales que se </t>
  </si>
  <si>
    <t>generan en el municipio.</t>
  </si>
  <si>
    <t xml:space="preserve">7.- Desarrollar estrategias para promover y difundir los valores culturales del </t>
  </si>
  <si>
    <t>municipio a través de diversos medios.</t>
  </si>
  <si>
    <t>La finalidad es la presentación de actividades artísticas y culturales que contribuyan al fortalecimiento del tejido social, la construcción de una identidad y el desarrollo humano y social a través de la apreciación y disfrute de las manifestaciones artísticas en la comunidad.</t>
  </si>
  <si>
    <t xml:space="preserve">Generar desarrollo humano y social a través de la participación y apreciación de las </t>
  </si>
  <si>
    <t>diferentes manifestaciones artísticas.</t>
  </si>
  <si>
    <t xml:space="preserve">1.- Realización de actividades artísticas y culturales de diferentes disciplinas en todas </t>
  </si>
  <si>
    <t>las delegaciones municipales.</t>
  </si>
  <si>
    <t xml:space="preserve">2.- Facilitar la realización de festivales, encuentros y congresos que se desarrollen </t>
  </si>
  <si>
    <t>en el municipio</t>
  </si>
  <si>
    <t xml:space="preserve">2.- Programación y organización de la logística para la realización de presentaciones </t>
  </si>
  <si>
    <t>3.- Gestión de los recursos materiales, humanos y tecnicos para la  realización de los</t>
  </si>
  <si>
    <t xml:space="preserve">artísticas.                           </t>
  </si>
  <si>
    <t>1.- Planeación y gestión de actividades.</t>
  </si>
  <si>
    <t xml:space="preserve">artísticas.                             </t>
  </si>
  <si>
    <t xml:space="preserve">5.- Evaluación del trabajo realizado y en su caso ajuste de estrategias para la </t>
  </si>
  <si>
    <t xml:space="preserve">realización exitosa del trabajo. </t>
  </si>
  <si>
    <t>INDICE DE COBERTURA</t>
  </si>
  <si>
    <t>PROPOSITO 1</t>
  </si>
  <si>
    <t>INDICE DE EFECTIVIDAD</t>
  </si>
  <si>
    <t>NÚMERO DE PERSONAS PROMEDIO POR EVENTO/ TOTAL DE EVENTOS</t>
  </si>
  <si>
    <t>PROPOSITO 2</t>
  </si>
  <si>
    <t>MAYOR PROYECCIÓN ARTÍSTICO-CULTURAL A NIVEL ESTATAL Y NACIONAL</t>
  </si>
  <si>
    <t>INCREMENTO DE LA PROYECCION CULTURAL</t>
  </si>
  <si>
    <t>PARTICIPACIÓN EN PROYECTOS ESTATALES Y NACIONALES 2017/ 2016</t>
  </si>
  <si>
    <t>F=P1+P2</t>
  </si>
  <si>
    <t xml:space="preserve">Pérdida de las tradiciones
</t>
  </si>
  <si>
    <t>Falta de Identidad</t>
  </si>
  <si>
    <t xml:space="preserve">Ciudadanos con deficiente conocimiento cultural
</t>
  </si>
  <si>
    <t xml:space="preserve">Falta de cohesión social 
</t>
  </si>
  <si>
    <t xml:space="preserve">Falta de estrategias en la promoción y difusión cultural
</t>
  </si>
  <si>
    <t xml:space="preserve">Falta de infraestructura y patrimonio cultural 
</t>
  </si>
  <si>
    <t xml:space="preserve">Poca proyección artístico- cultural a nivel estatal y nacional
</t>
  </si>
  <si>
    <t xml:space="preserve">Personal poco capacitado en el rubro
</t>
  </si>
  <si>
    <t xml:space="preserve">Falta de coordinación con instituciones públicas y privadas para la utilización de medios de comunicación necesarios
</t>
  </si>
  <si>
    <t xml:space="preserve">Falta de escuelas de arte, académicas y de capacitación cultural
</t>
  </si>
  <si>
    <t xml:space="preserve">Falta de participación en proyectos, concursos, programas estatales y nacionales
</t>
  </si>
  <si>
    <t xml:space="preserve">Falta de apoyo y
coordinación gobierno-grupos artísticos  profesionales
</t>
  </si>
  <si>
    <t xml:space="preserve">Falta de grupos artísticos profesionales  representativos  
de la región 
</t>
  </si>
  <si>
    <t>Falta investigacion, exposición, promoción y difusión del patrimonio histórico y cultural local</t>
  </si>
  <si>
    <t>Falta de actividades y espacios artíticos y culturales que generen conocimiento y mejor calidad de vida</t>
  </si>
  <si>
    <t>Ausencia de gestión de recursos económicos a nivel estatal , federal y dentro del municipio</t>
  </si>
  <si>
    <t>Ausencia de planeación, organización y ejecución de actividades artísticas y culturales</t>
  </si>
  <si>
    <t>Mneosprecio por el legado de las culturas originales</t>
  </si>
  <si>
    <t>Falta de un centro de información y documentación sistematizada</t>
  </si>
  <si>
    <t>Ignorancia de las disciplinas artísticas y del patrimonio inmaterial</t>
  </si>
  <si>
    <t>Indice de difusión cultural</t>
  </si>
  <si>
    <t>Asistentes a los eventos</t>
  </si>
  <si>
    <t>Número de asistentes a los eventos</t>
  </si>
  <si>
    <t xml:space="preserve">Recuperación de las tradiciones
</t>
  </si>
  <si>
    <t xml:space="preserve">Ciudadanos con eficiente conocimiento cultural
</t>
  </si>
  <si>
    <t xml:space="preserve">Mayor de cohesión social 
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</si>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</sst>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460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0" borderId="0" xfId="0" applyFont="1" applyAlignment="1"/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7" borderId="0" xfId="4" applyFont="1" applyFill="1"/>
    <xf numFmtId="0" fontId="17" fillId="7" borderId="0" xfId="4" applyFont="1" applyFill="1" applyAlignment="1">
      <alignment horizontal="center"/>
    </xf>
    <xf numFmtId="0" fontId="16" fillId="9" borderId="1" xfId="4" applyFont="1" applyFill="1" applyBorder="1"/>
    <xf numFmtId="0" fontId="16" fillId="9" borderId="13" xfId="4" applyFont="1" applyFill="1" applyBorder="1"/>
    <xf numFmtId="0" fontId="16" fillId="9" borderId="14" xfId="4" applyFont="1" applyFill="1" applyBorder="1"/>
    <xf numFmtId="0" fontId="18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49" fontId="16" fillId="7" borderId="1" xfId="4" applyNumberFormat="1" applyFont="1" applyFill="1" applyBorder="1" applyAlignment="1">
      <alignment vertical="top"/>
    </xf>
    <xf numFmtId="0" fontId="16" fillId="7" borderId="1" xfId="4" applyNumberFormat="1" applyFont="1" applyFill="1" applyBorder="1" applyAlignment="1">
      <alignment vertical="top" wrapText="1"/>
    </xf>
    <xf numFmtId="0" fontId="16" fillId="7" borderId="1" xfId="4" applyNumberFormat="1" applyFont="1" applyFill="1" applyBorder="1" applyAlignment="1">
      <alignment vertical="top"/>
    </xf>
    <xf numFmtId="0" fontId="18" fillId="10" borderId="1" xfId="4" applyNumberFormat="1" applyFont="1" applyFill="1" applyBorder="1" applyAlignment="1">
      <alignment vertical="top"/>
    </xf>
    <xf numFmtId="0" fontId="16" fillId="10" borderId="1" xfId="4" applyNumberFormat="1" applyFont="1" applyFill="1" applyBorder="1" applyAlignment="1">
      <alignment vertical="top"/>
    </xf>
    <xf numFmtId="0" fontId="18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9" fillId="0" borderId="0" xfId="0" applyFont="1"/>
    <xf numFmtId="43" fontId="0" fillId="0" borderId="0" xfId="1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43" fontId="20" fillId="4" borderId="1" xfId="1" applyFont="1" applyFill="1" applyBorder="1" applyAlignment="1">
      <alignment horizontal="center"/>
    </xf>
    <xf numFmtId="43" fontId="20" fillId="11" borderId="1" xfId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43" fontId="22" fillId="0" borderId="1" xfId="1" applyFont="1" applyBorder="1"/>
    <xf numFmtId="43" fontId="22" fillId="11" borderId="1" xfId="1" applyFont="1" applyFill="1" applyBorder="1"/>
    <xf numFmtId="0" fontId="22" fillId="0" borderId="1" xfId="0" applyFont="1" applyBorder="1"/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wrapText="1"/>
    </xf>
    <xf numFmtId="43" fontId="20" fillId="11" borderId="1" xfId="1" applyFont="1" applyFill="1" applyBorder="1"/>
    <xf numFmtId="0" fontId="22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2" fillId="5" borderId="1" xfId="0" applyFont="1" applyFill="1" applyBorder="1" applyAlignment="1">
      <alignment horizontal="left"/>
    </xf>
    <xf numFmtId="0" fontId="22" fillId="5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3" fontId="23" fillId="0" borderId="1" xfId="1" applyFont="1" applyBorder="1"/>
    <xf numFmtId="43" fontId="0" fillId="0" borderId="1" xfId="1" applyFont="1" applyBorder="1"/>
    <xf numFmtId="43" fontId="23" fillId="11" borderId="1" xfId="1" applyFont="1" applyFill="1" applyBorder="1"/>
    <xf numFmtId="43" fontId="0" fillId="11" borderId="1" xfId="1" applyFont="1" applyFill="1" applyBorder="1"/>
    <xf numFmtId="0" fontId="20" fillId="11" borderId="2" xfId="0" applyFont="1" applyFill="1" applyBorder="1" applyAlignment="1"/>
    <xf numFmtId="0" fontId="20" fillId="11" borderId="4" xfId="0" applyFont="1" applyFill="1" applyBorder="1" applyAlignment="1"/>
    <xf numFmtId="0" fontId="25" fillId="7" borderId="0" xfId="4" applyFont="1" applyFill="1"/>
    <xf numFmtId="0" fontId="25" fillId="7" borderId="0" xfId="4" applyFont="1" applyFill="1" applyBorder="1"/>
    <xf numFmtId="0" fontId="26" fillId="7" borderId="0" xfId="4" applyFont="1" applyFill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7" fillId="7" borderId="0" xfId="0" applyFont="1" applyFill="1"/>
    <xf numFmtId="3" fontId="27" fillId="7" borderId="1" xfId="0" applyNumberFormat="1" applyFont="1" applyFill="1" applyBorder="1"/>
    <xf numFmtId="3" fontId="29" fillId="7" borderId="1" xfId="0" applyNumberFormat="1" applyFont="1" applyFill="1" applyBorder="1"/>
    <xf numFmtId="0" fontId="30" fillId="7" borderId="0" xfId="4" applyFont="1" applyFill="1"/>
    <xf numFmtId="0" fontId="27" fillId="7" borderId="0" xfId="0" applyNumberFormat="1" applyFont="1" applyFill="1"/>
    <xf numFmtId="49" fontId="7" fillId="7" borderId="1" xfId="0" applyNumberFormat="1" applyFont="1" applyFill="1" applyBorder="1"/>
    <xf numFmtId="9" fontId="4" fillId="7" borderId="12" xfId="0" applyNumberFormat="1" applyFont="1" applyFill="1" applyBorder="1" applyAlignment="1"/>
    <xf numFmtId="9" fontId="4" fillId="0" borderId="10" xfId="3" applyFont="1" applyFill="1" applyBorder="1" applyAlignment="1">
      <alignment horizontal="center"/>
    </xf>
    <xf numFmtId="9" fontId="4" fillId="0" borderId="12" xfId="3" applyFont="1" applyFill="1" applyBorder="1" applyAlignment="1"/>
    <xf numFmtId="9" fontId="4" fillId="0" borderId="0" xfId="3" applyFont="1" applyFill="1" applyBorder="1" applyAlignment="1"/>
    <xf numFmtId="0" fontId="4" fillId="0" borderId="0" xfId="0" applyFont="1" applyFill="1" applyBorder="1" applyAlignment="1">
      <alignment horizontal="left" wrapText="1"/>
    </xf>
    <xf numFmtId="43" fontId="4" fillId="0" borderId="0" xfId="0" applyNumberFormat="1" applyFont="1" applyFill="1" applyBorder="1" applyAlignment="1"/>
    <xf numFmtId="43" fontId="4" fillId="0" borderId="3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0" borderId="0" xfId="0" applyFont="1" applyFill="1" applyBorder="1" applyAlignment="1">
      <alignment horizontal="center"/>
    </xf>
    <xf numFmtId="49" fontId="27" fillId="7" borderId="0" xfId="0" applyNumberFormat="1" applyFont="1" applyFill="1"/>
    <xf numFmtId="49" fontId="16" fillId="10" borderId="1" xfId="4" applyNumberFormat="1" applyFont="1" applyFill="1" applyBorder="1" applyAlignment="1">
      <alignment vertical="top"/>
    </xf>
    <xf numFmtId="0" fontId="7" fillId="7" borderId="1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7" borderId="5" xfId="0" applyFont="1" applyFill="1" applyBorder="1" applyAlignment="1">
      <alignment horizontal="center"/>
    </xf>
    <xf numFmtId="0" fontId="4" fillId="7" borderId="7" xfId="0" applyFont="1" applyFill="1" applyBorder="1" applyAlignment="1"/>
    <xf numFmtId="3" fontId="13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16" fillId="10" borderId="1" xfId="4" applyNumberFormat="1" applyFont="1" applyFill="1" applyBorder="1" applyAlignment="1">
      <alignment vertical="top" wrapText="1"/>
    </xf>
    <xf numFmtId="49" fontId="16" fillId="10" borderId="1" xfId="4" applyNumberFormat="1" applyFont="1" applyFill="1" applyBorder="1" applyAlignment="1">
      <alignment vertical="top" wrapText="1"/>
    </xf>
    <xf numFmtId="49" fontId="16" fillId="7" borderId="1" xfId="4" applyNumberFormat="1" applyFont="1" applyFill="1" applyBorder="1" applyAlignment="1">
      <alignment vertical="top" wrapText="1"/>
    </xf>
    <xf numFmtId="49" fontId="4" fillId="7" borderId="5" xfId="0" applyNumberFormat="1" applyFont="1" applyFill="1" applyBorder="1" applyProtection="1"/>
    <xf numFmtId="49" fontId="4" fillId="7" borderId="8" xfId="0" applyNumberFormat="1" applyFont="1" applyFill="1" applyBorder="1" applyProtection="1"/>
    <xf numFmtId="49" fontId="4" fillId="7" borderId="10" xfId="0" quotePrefix="1" applyNumberFormat="1" applyFont="1" applyFill="1" applyBorder="1" applyProtection="1"/>
    <xf numFmtId="49" fontId="4" fillId="5" borderId="8" xfId="0" applyNumberFormat="1" applyFont="1" applyFill="1" applyBorder="1" applyProtection="1"/>
    <xf numFmtId="49" fontId="4" fillId="5" borderId="5" xfId="0" applyNumberFormat="1" applyFont="1" applyFill="1" applyBorder="1" applyProtection="1"/>
    <xf numFmtId="49" fontId="4" fillId="5" borderId="8" xfId="0" quotePrefix="1" applyNumberFormat="1" applyFont="1" applyFill="1" applyBorder="1" applyProtection="1"/>
    <xf numFmtId="49" fontId="4" fillId="7" borderId="8" xfId="0" quotePrefix="1" applyNumberFormat="1" applyFont="1" applyFill="1" applyBorder="1" applyProtection="1"/>
    <xf numFmtId="49" fontId="4" fillId="5" borderId="10" xfId="0" quotePrefix="1" applyNumberFormat="1" applyFont="1" applyFill="1" applyBorder="1" applyProtection="1"/>
    <xf numFmtId="49" fontId="4" fillId="5" borderId="10" xfId="0" applyNumberFormat="1" applyFont="1" applyFill="1" applyBorder="1" applyProtection="1"/>
    <xf numFmtId="0" fontId="25" fillId="7" borderId="0" xfId="4" applyFont="1" applyFill="1" applyAlignment="1">
      <alignment wrapText="1"/>
    </xf>
    <xf numFmtId="0" fontId="25" fillId="7" borderId="0" xfId="4" applyFont="1" applyFill="1" applyBorder="1" applyAlignment="1">
      <alignment wrapText="1"/>
    </xf>
    <xf numFmtId="0" fontId="25" fillId="7" borderId="21" xfId="4" applyFont="1" applyFill="1" applyBorder="1" applyAlignment="1">
      <alignment wrapText="1"/>
    </xf>
    <xf numFmtId="0" fontId="25" fillId="7" borderId="8" xfId="4" applyFont="1" applyFill="1" applyBorder="1"/>
    <xf numFmtId="0" fontId="25" fillId="7" borderId="9" xfId="4" applyFont="1" applyFill="1" applyBorder="1"/>
    <xf numFmtId="0" fontId="25" fillId="7" borderId="15" xfId="4" applyFont="1" applyFill="1" applyBorder="1"/>
    <xf numFmtId="0" fontId="25" fillId="7" borderId="8" xfId="4" applyFont="1" applyFill="1" applyBorder="1" applyAlignment="1">
      <alignment wrapText="1"/>
    </xf>
    <xf numFmtId="0" fontId="25" fillId="7" borderId="0" xfId="4" applyFont="1" applyFill="1" applyAlignment="1">
      <alignment vertical="center"/>
    </xf>
    <xf numFmtId="0" fontId="25" fillId="7" borderId="11" xfId="4" applyFont="1" applyFill="1" applyBorder="1" applyAlignment="1">
      <alignment wrapText="1"/>
    </xf>
    <xf numFmtId="0" fontId="25" fillId="7" borderId="11" xfId="4" applyFont="1" applyFill="1" applyBorder="1"/>
    <xf numFmtId="0" fontId="25" fillId="7" borderId="1" xfId="4" applyFont="1" applyFill="1" applyBorder="1"/>
    <xf numFmtId="0" fontId="25" fillId="7" borderId="0" xfId="4" applyFont="1" applyFill="1" applyAlignment="1">
      <alignment horizontal="center"/>
    </xf>
    <xf numFmtId="0" fontId="25" fillId="7" borderId="0" xfId="4" quotePrefix="1" applyFont="1" applyFill="1"/>
    <xf numFmtId="0" fontId="4" fillId="3" borderId="15" xfId="0" applyFont="1" applyFill="1" applyBorder="1" applyAlignment="1"/>
    <xf numFmtId="0" fontId="1" fillId="7" borderId="8" xfId="0" applyFont="1" applyFill="1" applyBorder="1" applyProtection="1"/>
    <xf numFmtId="0" fontId="1" fillId="7" borderId="5" xfId="0" applyFont="1" applyFill="1" applyBorder="1" applyProtection="1"/>
    <xf numFmtId="0" fontId="4" fillId="3" borderId="0" xfId="0" applyFont="1" applyFill="1" applyBorder="1" applyAlignment="1"/>
    <xf numFmtId="0" fontId="25" fillId="7" borderId="0" xfId="4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top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1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49" fontId="4" fillId="0" borderId="5" xfId="0" applyNumberFormat="1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left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9" fontId="4" fillId="0" borderId="8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</xf>
    <xf numFmtId="49" fontId="4" fillId="0" borderId="11" xfId="0" applyNumberFormat="1" applyFont="1" applyBorder="1" applyAlignment="1" applyProtection="1">
      <alignment horizontal="left" vertical="top" wrapText="1"/>
    </xf>
    <xf numFmtId="49" fontId="4" fillId="0" borderId="12" xfId="0" applyNumberFormat="1" applyFont="1" applyBorder="1" applyAlignment="1" applyProtection="1">
      <alignment horizontal="left" vertical="top" wrapText="1"/>
    </xf>
    <xf numFmtId="0" fontId="4" fillId="0" borderId="5" xfId="0" applyNumberFormat="1" applyFont="1" applyBorder="1" applyAlignment="1" applyProtection="1">
      <alignment horizontal="left" vertical="top" wrapText="1"/>
    </xf>
    <xf numFmtId="0" fontId="4" fillId="0" borderId="6" xfId="0" applyNumberFormat="1" applyFont="1" applyBorder="1" applyAlignment="1" applyProtection="1">
      <alignment horizontal="left" vertical="top" wrapText="1"/>
    </xf>
    <xf numFmtId="0" fontId="4" fillId="0" borderId="7" xfId="0" applyNumberFormat="1" applyFont="1" applyBorder="1" applyAlignment="1" applyProtection="1">
      <alignment horizontal="left" vertical="top" wrapText="1"/>
    </xf>
    <xf numFmtId="0" fontId="4" fillId="0" borderId="8" xfId="0" applyNumberFormat="1" applyFont="1" applyBorder="1" applyAlignment="1" applyProtection="1">
      <alignment horizontal="left" vertical="top" wrapText="1"/>
    </xf>
    <xf numFmtId="0" fontId="4" fillId="0" borderId="0" xfId="0" applyNumberFormat="1" applyFont="1" applyBorder="1" applyAlignment="1" applyProtection="1">
      <alignment horizontal="left" vertical="top" wrapText="1"/>
    </xf>
    <xf numFmtId="0" fontId="4" fillId="0" borderId="9" xfId="0" applyNumberFormat="1" applyFont="1" applyBorder="1" applyAlignment="1" applyProtection="1">
      <alignment horizontal="left" vertical="top" wrapText="1"/>
    </xf>
    <xf numFmtId="0" fontId="4" fillId="0" borderId="10" xfId="0" applyNumberFormat="1" applyFont="1" applyBorder="1" applyAlignment="1" applyProtection="1">
      <alignment horizontal="left" vertical="top" wrapText="1"/>
    </xf>
    <xf numFmtId="0" fontId="4" fillId="0" borderId="11" xfId="0" applyNumberFormat="1" applyFont="1" applyBorder="1" applyAlignment="1" applyProtection="1">
      <alignment horizontal="left" vertical="top" wrapText="1"/>
    </xf>
    <xf numFmtId="0" fontId="4" fillId="0" borderId="12" xfId="0" applyNumberFormat="1" applyFont="1" applyBorder="1" applyAlignment="1" applyProtection="1">
      <alignment horizontal="left" vertical="top" wrapText="1"/>
    </xf>
    <xf numFmtId="49" fontId="4" fillId="5" borderId="5" xfId="0" applyNumberFormat="1" applyFont="1" applyFill="1" applyBorder="1" applyAlignment="1">
      <alignment horizontal="left" wrapText="1"/>
    </xf>
    <xf numFmtId="49" fontId="4" fillId="5" borderId="6" xfId="0" applyNumberFormat="1" applyFont="1" applyFill="1" applyBorder="1" applyAlignment="1">
      <alignment horizontal="left" wrapText="1"/>
    </xf>
    <xf numFmtId="49" fontId="4" fillId="5" borderId="7" xfId="0" applyNumberFormat="1" applyFont="1" applyFill="1" applyBorder="1" applyAlignment="1">
      <alignment horizontal="lef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49" fontId="4" fillId="0" borderId="0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7" borderId="5" xfId="0" applyNumberFormat="1" applyFont="1" applyFill="1" applyBorder="1" applyAlignment="1" applyProtection="1">
      <alignment horizontal="left" vertical="top" wrapText="1"/>
    </xf>
    <xf numFmtId="49" fontId="4" fillId="7" borderId="6" xfId="0" applyNumberFormat="1" applyFont="1" applyFill="1" applyBorder="1" applyAlignment="1" applyProtection="1">
      <alignment horizontal="left" vertical="top" wrapText="1"/>
    </xf>
    <xf numFmtId="49" fontId="4" fillId="7" borderId="7" xfId="0" applyNumberFormat="1" applyFont="1" applyFill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 vertical="top"/>
    </xf>
    <xf numFmtId="49" fontId="4" fillId="0" borderId="3" xfId="0" applyNumberFormat="1" applyFont="1" applyBorder="1" applyAlignment="1" applyProtection="1">
      <alignment horizontal="left" vertical="top"/>
    </xf>
    <xf numFmtId="0" fontId="14" fillId="7" borderId="20" xfId="0" applyFont="1" applyFill="1" applyBorder="1" applyAlignment="1" applyProtection="1">
      <alignment horizontal="center" vertical="center" wrapText="1"/>
    </xf>
    <xf numFmtId="0" fontId="14" fillId="7" borderId="18" xfId="0" applyFont="1" applyFill="1" applyBorder="1" applyAlignment="1" applyProtection="1">
      <alignment horizontal="center" vertical="center" wrapText="1"/>
    </xf>
    <xf numFmtId="0" fontId="16" fillId="7" borderId="2" xfId="4" applyFont="1" applyFill="1" applyBorder="1" applyAlignment="1">
      <alignment horizontal="center"/>
    </xf>
    <xf numFmtId="0" fontId="16" fillId="7" borderId="4" xfId="4" applyFont="1" applyFill="1" applyBorder="1" applyAlignment="1">
      <alignment horizontal="center"/>
    </xf>
    <xf numFmtId="0" fontId="16" fillId="7" borderId="5" xfId="4" applyFont="1" applyFill="1" applyBorder="1" applyAlignment="1">
      <alignment horizontal="center" vertical="top" wrapText="1"/>
    </xf>
    <xf numFmtId="0" fontId="16" fillId="7" borderId="7" xfId="4" applyFont="1" applyFill="1" applyBorder="1" applyAlignment="1">
      <alignment horizontal="center" vertical="top" wrapText="1"/>
    </xf>
    <xf numFmtId="0" fontId="16" fillId="7" borderId="10" xfId="4" applyFont="1" applyFill="1" applyBorder="1" applyAlignment="1">
      <alignment horizontal="center" vertical="top" wrapText="1"/>
    </xf>
    <xf numFmtId="0" fontId="16" fillId="7" borderId="12" xfId="4" applyFont="1" applyFill="1" applyBorder="1" applyAlignment="1">
      <alignment horizontal="center" vertical="top" wrapText="1"/>
    </xf>
    <xf numFmtId="0" fontId="25" fillId="7" borderId="13" xfId="4" applyFont="1" applyFill="1" applyBorder="1" applyAlignment="1">
      <alignment horizontal="center" vertical="top" wrapText="1"/>
    </xf>
    <xf numFmtId="0" fontId="25" fillId="7" borderId="15" xfId="4" applyFont="1" applyFill="1" applyBorder="1" applyAlignment="1">
      <alignment horizontal="center" vertical="top" wrapText="1"/>
    </xf>
    <xf numFmtId="0" fontId="25" fillId="7" borderId="14" xfId="4" applyFont="1" applyFill="1" applyBorder="1" applyAlignment="1">
      <alignment horizontal="center" vertical="top" wrapText="1"/>
    </xf>
    <xf numFmtId="0" fontId="25" fillId="7" borderId="13" xfId="4" applyFont="1" applyFill="1" applyBorder="1" applyAlignment="1">
      <alignment horizontal="center" vertical="center" wrapText="1"/>
    </xf>
    <xf numFmtId="0" fontId="25" fillId="7" borderId="15" xfId="4" applyFont="1" applyFill="1" applyBorder="1" applyAlignment="1">
      <alignment horizontal="center" vertical="center" wrapText="1"/>
    </xf>
    <xf numFmtId="0" fontId="25" fillId="7" borderId="14" xfId="4" applyFont="1" applyFill="1" applyBorder="1" applyAlignment="1">
      <alignment horizontal="center" vertical="center" wrapText="1"/>
    </xf>
    <xf numFmtId="0" fontId="25" fillId="7" borderId="5" xfId="4" applyFont="1" applyFill="1" applyBorder="1" applyAlignment="1">
      <alignment horizontal="center" vertical="center" wrapText="1"/>
    </xf>
    <xf numFmtId="0" fontId="25" fillId="7" borderId="7" xfId="4" applyFont="1" applyFill="1" applyBorder="1" applyAlignment="1">
      <alignment horizontal="center" vertical="center" wrapText="1"/>
    </xf>
    <xf numFmtId="0" fontId="25" fillId="7" borderId="8" xfId="4" applyFont="1" applyFill="1" applyBorder="1" applyAlignment="1">
      <alignment horizontal="center" vertical="center" wrapText="1"/>
    </xf>
    <xf numFmtId="0" fontId="25" fillId="7" borderId="9" xfId="4" applyFont="1" applyFill="1" applyBorder="1" applyAlignment="1">
      <alignment horizontal="center" vertical="center" wrapText="1"/>
    </xf>
    <xf numFmtId="0" fontId="25" fillId="7" borderId="10" xfId="4" applyFont="1" applyFill="1" applyBorder="1" applyAlignment="1">
      <alignment horizontal="center" vertical="center" wrapText="1"/>
    </xf>
    <xf numFmtId="0" fontId="25" fillId="7" borderId="12" xfId="4" applyFont="1" applyFill="1" applyBorder="1" applyAlignment="1">
      <alignment horizontal="center" vertical="center" wrapText="1"/>
    </xf>
    <xf numFmtId="0" fontId="25" fillId="7" borderId="0" xfId="4" applyFont="1" applyFill="1" applyBorder="1" applyAlignment="1">
      <alignment horizontal="center" wrapText="1"/>
    </xf>
    <xf numFmtId="0" fontId="25" fillId="7" borderId="6" xfId="4" applyFont="1" applyFill="1" applyBorder="1" applyAlignment="1">
      <alignment horizontal="center" vertical="center" wrapText="1"/>
    </xf>
    <xf numFmtId="0" fontId="25" fillId="7" borderId="0" xfId="4" applyFont="1" applyFill="1" applyBorder="1" applyAlignment="1">
      <alignment horizontal="center" vertical="center" wrapText="1"/>
    </xf>
    <xf numFmtId="0" fontId="25" fillId="7" borderId="11" xfId="4" applyFont="1" applyFill="1" applyBorder="1" applyAlignment="1">
      <alignment horizontal="center" vertical="center" wrapText="1"/>
    </xf>
    <xf numFmtId="0" fontId="25" fillId="7" borderId="0" xfId="4" applyFont="1" applyFill="1" applyBorder="1" applyAlignment="1">
      <alignment horizontal="center"/>
    </xf>
    <xf numFmtId="0" fontId="24" fillId="9" borderId="5" xfId="4" applyFont="1" applyFill="1" applyBorder="1" applyAlignment="1">
      <alignment horizontal="center" vertical="center" wrapText="1"/>
    </xf>
    <xf numFmtId="0" fontId="24" fillId="9" borderId="6" xfId="4" applyFont="1" applyFill="1" applyBorder="1" applyAlignment="1">
      <alignment horizontal="center" vertical="center" wrapText="1"/>
    </xf>
    <xf numFmtId="0" fontId="24" fillId="9" borderId="7" xfId="4" applyFont="1" applyFill="1" applyBorder="1" applyAlignment="1">
      <alignment horizontal="center" vertical="center" wrapText="1"/>
    </xf>
    <xf numFmtId="0" fontId="24" fillId="9" borderId="8" xfId="4" applyFont="1" applyFill="1" applyBorder="1" applyAlignment="1">
      <alignment horizontal="center" vertical="center" wrapText="1"/>
    </xf>
    <xf numFmtId="0" fontId="24" fillId="9" borderId="0" xfId="4" applyFont="1" applyFill="1" applyBorder="1" applyAlignment="1">
      <alignment horizontal="center" vertical="center" wrapText="1"/>
    </xf>
    <xf numFmtId="0" fontId="24" fillId="9" borderId="9" xfId="4" applyFont="1" applyFill="1" applyBorder="1" applyAlignment="1">
      <alignment horizontal="center" vertical="center" wrapText="1"/>
    </xf>
    <xf numFmtId="0" fontId="24" fillId="9" borderId="10" xfId="4" applyFont="1" applyFill="1" applyBorder="1" applyAlignment="1">
      <alignment horizontal="center" vertical="center" wrapText="1"/>
    </xf>
    <xf numFmtId="0" fontId="24" fillId="9" borderId="11" xfId="4" applyFont="1" applyFill="1" applyBorder="1" applyAlignment="1">
      <alignment horizontal="center" vertical="center" wrapText="1"/>
    </xf>
    <xf numFmtId="0" fontId="24" fillId="9" borderId="12" xfId="4" applyFont="1" applyFill="1" applyBorder="1" applyAlignment="1">
      <alignment horizontal="center" vertical="center" wrapText="1"/>
    </xf>
    <xf numFmtId="0" fontId="25" fillId="7" borderId="5" xfId="4" applyFont="1" applyFill="1" applyBorder="1" applyAlignment="1">
      <alignment vertical="center" wrapText="1"/>
    </xf>
    <xf numFmtId="0" fontId="25" fillId="7" borderId="7" xfId="4" applyFont="1" applyFill="1" applyBorder="1" applyAlignment="1">
      <alignment vertical="center" wrapText="1"/>
    </xf>
    <xf numFmtId="0" fontId="25" fillId="7" borderId="8" xfId="4" applyFont="1" applyFill="1" applyBorder="1" applyAlignment="1">
      <alignment vertical="center" wrapText="1"/>
    </xf>
    <xf numFmtId="0" fontId="25" fillId="7" borderId="9" xfId="4" applyFont="1" applyFill="1" applyBorder="1" applyAlignment="1">
      <alignment vertical="center" wrapText="1"/>
    </xf>
    <xf numFmtId="0" fontId="25" fillId="7" borderId="10" xfId="4" applyFont="1" applyFill="1" applyBorder="1" applyAlignment="1">
      <alignment vertical="center" wrapText="1"/>
    </xf>
    <xf numFmtId="0" fontId="25" fillId="7" borderId="12" xfId="4" applyFont="1" applyFill="1" applyBorder="1" applyAlignment="1">
      <alignment vertical="center" wrapText="1"/>
    </xf>
    <xf numFmtId="0" fontId="25" fillId="7" borderId="13" xfId="4" applyFont="1" applyFill="1" applyBorder="1" applyAlignment="1">
      <alignment horizontal="center" wrapText="1"/>
    </xf>
    <xf numFmtId="0" fontId="25" fillId="7" borderId="15" xfId="4" applyFont="1" applyFill="1" applyBorder="1" applyAlignment="1">
      <alignment horizontal="center" wrapText="1"/>
    </xf>
    <xf numFmtId="0" fontId="25" fillId="7" borderId="14" xfId="4" applyFont="1" applyFill="1" applyBorder="1" applyAlignment="1">
      <alignment horizontal="center" wrapText="1"/>
    </xf>
    <xf numFmtId="0" fontId="25" fillId="7" borderId="7" xfId="4" applyFont="1" applyFill="1" applyBorder="1" applyAlignment="1">
      <alignment horizontal="center" vertical="center"/>
    </xf>
    <xf numFmtId="0" fontId="25" fillId="7" borderId="8" xfId="4" applyFont="1" applyFill="1" applyBorder="1" applyAlignment="1">
      <alignment horizontal="center" vertical="center"/>
    </xf>
    <xf numFmtId="0" fontId="25" fillId="7" borderId="9" xfId="4" applyFont="1" applyFill="1" applyBorder="1" applyAlignment="1">
      <alignment horizontal="center" vertical="center"/>
    </xf>
    <xf numFmtId="0" fontId="25" fillId="7" borderId="10" xfId="4" applyFont="1" applyFill="1" applyBorder="1" applyAlignment="1">
      <alignment horizontal="center" vertical="center"/>
    </xf>
    <xf numFmtId="0" fontId="25" fillId="7" borderId="12" xfId="4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6" fillId="7" borderId="13" xfId="4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left"/>
    </xf>
    <xf numFmtId="0" fontId="20" fillId="11" borderId="4" xfId="0" applyFont="1" applyFill="1" applyBorder="1" applyAlignment="1">
      <alignment horizontal="left"/>
    </xf>
    <xf numFmtId="0" fontId="20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73270</xdr:colOff>
      <xdr:row>0</xdr:row>
      <xdr:rowOff>80596</xdr:rowOff>
    </xdr:from>
    <xdr:to>
      <xdr:col>9</xdr:col>
      <xdr:colOff>542193</xdr:colOff>
      <xdr:row>5</xdr:row>
      <xdr:rowOff>43961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23289" y="80596"/>
          <a:ext cx="1267558" cy="7693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389283</xdr:colOff>
      <xdr:row>1</xdr:row>
      <xdr:rowOff>49695</xdr:rowOff>
    </xdr:from>
    <xdr:to>
      <xdr:col>8</xdr:col>
      <xdr:colOff>1656841</xdr:colOff>
      <xdr:row>5</xdr:row>
      <xdr:rowOff>73587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58131" y="190499"/>
          <a:ext cx="1267558" cy="7693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199465</xdr:colOff>
      <xdr:row>15</xdr:row>
      <xdr:rowOff>17370</xdr:rowOff>
    </xdr:from>
    <xdr:to>
      <xdr:col>6</xdr:col>
      <xdr:colOff>199465</xdr:colOff>
      <xdr:row>17</xdr:row>
      <xdr:rowOff>103095</xdr:rowOff>
    </xdr:to>
    <xdr:cxnSp macro="">
      <xdr:nvCxnSpPr>
        <xdr:cNvPr id="4" name="3 Conector recto de flecha"/>
        <xdr:cNvCxnSpPr/>
      </xdr:nvCxnSpPr>
      <xdr:spPr>
        <a:xfrm flipV="1">
          <a:off x="4805083" y="2505076"/>
          <a:ext cx="0" cy="39949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6" name="5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589758</xdr:colOff>
      <xdr:row>34</xdr:row>
      <xdr:rowOff>19843</xdr:rowOff>
    </xdr:from>
    <xdr:to>
      <xdr:col>5</xdr:col>
      <xdr:colOff>591346</xdr:colOff>
      <xdr:row>35</xdr:row>
      <xdr:rowOff>143668</xdr:rowOff>
    </xdr:to>
    <xdr:cxnSp macro="">
      <xdr:nvCxnSpPr>
        <xdr:cNvPr id="7" name="6 Conector recto de flecha"/>
        <xdr:cNvCxnSpPr/>
      </xdr:nvCxnSpPr>
      <xdr:spPr>
        <a:xfrm rot="5400000" flipH="1" flipV="1">
          <a:off x="3786189" y="545306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171779</xdr:colOff>
      <xdr:row>21</xdr:row>
      <xdr:rowOff>29369</xdr:rowOff>
    </xdr:from>
    <xdr:to>
      <xdr:col>6</xdr:col>
      <xdr:colOff>173367</xdr:colOff>
      <xdr:row>23</xdr:row>
      <xdr:rowOff>134144</xdr:rowOff>
    </xdr:to>
    <xdr:cxnSp macro="">
      <xdr:nvCxnSpPr>
        <xdr:cNvPr id="11" name="10 Conector recto de flecha"/>
        <xdr:cNvCxnSpPr/>
      </xdr:nvCxnSpPr>
      <xdr:spPr>
        <a:xfrm rot="5400000" flipH="1" flipV="1">
          <a:off x="4568921" y="3666845"/>
          <a:ext cx="4185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620013</xdr:colOff>
      <xdr:row>28</xdr:row>
      <xdr:rowOff>10319</xdr:rowOff>
    </xdr:from>
    <xdr:to>
      <xdr:col>1</xdr:col>
      <xdr:colOff>621601</xdr:colOff>
      <xdr:row>29</xdr:row>
      <xdr:rowOff>134144</xdr:rowOff>
    </xdr:to>
    <xdr:cxnSp macro="">
      <xdr:nvCxnSpPr>
        <xdr:cNvPr id="12" name="11 Conector recto de flecha"/>
        <xdr:cNvCxnSpPr/>
      </xdr:nvCxnSpPr>
      <xdr:spPr>
        <a:xfrm rot="5400000" flipH="1" flipV="1">
          <a:off x="771806" y="4677055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559503</xdr:colOff>
      <xdr:row>27</xdr:row>
      <xdr:rowOff>143108</xdr:rowOff>
    </xdr:from>
    <xdr:to>
      <xdr:col>7</xdr:col>
      <xdr:colOff>561091</xdr:colOff>
      <xdr:row>29</xdr:row>
      <xdr:rowOff>110050</xdr:rowOff>
    </xdr:to>
    <xdr:cxnSp macro="">
      <xdr:nvCxnSpPr>
        <xdr:cNvPr id="13" name="12 Conector recto de flecha"/>
        <xdr:cNvCxnSpPr/>
      </xdr:nvCxnSpPr>
      <xdr:spPr>
        <a:xfrm rot="5400000" flipH="1" flipV="1">
          <a:off x="5316914" y="4652962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608807</xdr:colOff>
      <xdr:row>28</xdr:row>
      <xdr:rowOff>10319</xdr:rowOff>
    </xdr:from>
    <xdr:to>
      <xdr:col>9</xdr:col>
      <xdr:colOff>610395</xdr:colOff>
      <xdr:row>29</xdr:row>
      <xdr:rowOff>134144</xdr:rowOff>
    </xdr:to>
    <xdr:cxnSp macro="">
      <xdr:nvCxnSpPr>
        <xdr:cNvPr id="14" name="13 Conector recto de flecha"/>
        <xdr:cNvCxnSpPr/>
      </xdr:nvCxnSpPr>
      <xdr:spPr>
        <a:xfrm rot="5400000" flipH="1" flipV="1">
          <a:off x="6853238" y="455771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570708</xdr:colOff>
      <xdr:row>34</xdr:row>
      <xdr:rowOff>19843</xdr:rowOff>
    </xdr:from>
    <xdr:to>
      <xdr:col>9</xdr:col>
      <xdr:colOff>572296</xdr:colOff>
      <xdr:row>35</xdr:row>
      <xdr:rowOff>143668</xdr:rowOff>
    </xdr:to>
    <xdr:cxnSp macro="">
      <xdr:nvCxnSpPr>
        <xdr:cNvPr id="15" name="14 Conector recto de flecha"/>
        <xdr:cNvCxnSpPr/>
      </xdr:nvCxnSpPr>
      <xdr:spPr>
        <a:xfrm rot="5400000" flipH="1" flipV="1">
          <a:off x="6815139" y="548163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133679</xdr:colOff>
      <xdr:row>21</xdr:row>
      <xdr:rowOff>13682</xdr:rowOff>
    </xdr:from>
    <xdr:to>
      <xdr:col>11</xdr:col>
      <xdr:colOff>135267</xdr:colOff>
      <xdr:row>23</xdr:row>
      <xdr:rowOff>118457</xdr:rowOff>
    </xdr:to>
    <xdr:cxnSp macro="">
      <xdr:nvCxnSpPr>
        <xdr:cNvPr id="16" name="15 Conector recto de flecha"/>
        <xdr:cNvCxnSpPr/>
      </xdr:nvCxnSpPr>
      <xdr:spPr>
        <a:xfrm rot="5400000" flipH="1" flipV="1">
          <a:off x="7892585" y="3651158"/>
          <a:ext cx="4185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44823</xdr:colOff>
      <xdr:row>15</xdr:row>
      <xdr:rowOff>26894</xdr:rowOff>
    </xdr:from>
    <xdr:to>
      <xdr:col>2</xdr:col>
      <xdr:colOff>44823</xdr:colOff>
      <xdr:row>17</xdr:row>
      <xdr:rowOff>112619</xdr:rowOff>
    </xdr:to>
    <xdr:cxnSp macro="">
      <xdr:nvCxnSpPr>
        <xdr:cNvPr id="18" name="5 Conector recto de flecha"/>
        <xdr:cNvCxnSpPr/>
      </xdr:nvCxnSpPr>
      <xdr:spPr>
        <a:xfrm flipV="1">
          <a:off x="1580029" y="2514600"/>
          <a:ext cx="0" cy="39949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169210</xdr:colOff>
      <xdr:row>15</xdr:row>
      <xdr:rowOff>28575</xdr:rowOff>
    </xdr:from>
    <xdr:to>
      <xdr:col>10</xdr:col>
      <xdr:colOff>169210</xdr:colOff>
      <xdr:row>17</xdr:row>
      <xdr:rowOff>114300</xdr:rowOff>
    </xdr:to>
    <xdr:cxnSp macro="">
      <xdr:nvCxnSpPr>
        <xdr:cNvPr id="19" name="6 Conector recto de flecha"/>
        <xdr:cNvCxnSpPr/>
      </xdr:nvCxnSpPr>
      <xdr:spPr>
        <a:xfrm flipV="1">
          <a:off x="7845239" y="2516281"/>
          <a:ext cx="0" cy="39949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194189</xdr:colOff>
      <xdr:row>21</xdr:row>
      <xdr:rowOff>6957</xdr:rowOff>
    </xdr:from>
    <xdr:to>
      <xdr:col>3</xdr:col>
      <xdr:colOff>195777</xdr:colOff>
      <xdr:row>23</xdr:row>
      <xdr:rowOff>111732</xdr:rowOff>
    </xdr:to>
    <xdr:cxnSp macro="">
      <xdr:nvCxnSpPr>
        <xdr:cNvPr id="20" name="8 Conector recto de flecha"/>
        <xdr:cNvCxnSpPr/>
      </xdr:nvCxnSpPr>
      <xdr:spPr>
        <a:xfrm rot="5400000" flipH="1" flipV="1">
          <a:off x="1812272" y="3644433"/>
          <a:ext cx="4185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548297</xdr:colOff>
      <xdr:row>28</xdr:row>
      <xdr:rowOff>19844</xdr:rowOff>
    </xdr:from>
    <xdr:to>
      <xdr:col>3</xdr:col>
      <xdr:colOff>549885</xdr:colOff>
      <xdr:row>29</xdr:row>
      <xdr:rowOff>143668</xdr:rowOff>
    </xdr:to>
    <xdr:cxnSp macro="">
      <xdr:nvCxnSpPr>
        <xdr:cNvPr id="22" name="11 Conector recto de flecha"/>
        <xdr:cNvCxnSpPr/>
      </xdr:nvCxnSpPr>
      <xdr:spPr>
        <a:xfrm rot="5400000" flipH="1" flipV="1">
          <a:off x="2235296" y="4686580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608807</xdr:colOff>
      <xdr:row>28</xdr:row>
      <xdr:rowOff>10319</xdr:rowOff>
    </xdr:from>
    <xdr:to>
      <xdr:col>9</xdr:col>
      <xdr:colOff>610395</xdr:colOff>
      <xdr:row>29</xdr:row>
      <xdr:rowOff>134144</xdr:rowOff>
    </xdr:to>
    <xdr:cxnSp macro="">
      <xdr:nvCxnSpPr>
        <xdr:cNvPr id="23" name="7 Conector recto de flecha"/>
        <xdr:cNvCxnSpPr/>
      </xdr:nvCxnSpPr>
      <xdr:spPr>
        <a:xfrm rot="5400000" flipH="1" flipV="1">
          <a:off x="6853238" y="455771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570708</xdr:colOff>
      <xdr:row>34</xdr:row>
      <xdr:rowOff>19843</xdr:rowOff>
    </xdr:from>
    <xdr:to>
      <xdr:col>9</xdr:col>
      <xdr:colOff>572296</xdr:colOff>
      <xdr:row>35</xdr:row>
      <xdr:rowOff>143668</xdr:rowOff>
    </xdr:to>
    <xdr:cxnSp macro="">
      <xdr:nvCxnSpPr>
        <xdr:cNvPr id="24" name="9 Conector recto de flecha"/>
        <xdr:cNvCxnSpPr/>
      </xdr:nvCxnSpPr>
      <xdr:spPr>
        <a:xfrm rot="5400000" flipH="1" flipV="1">
          <a:off x="6815139" y="548163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515471</xdr:colOff>
      <xdr:row>9</xdr:row>
      <xdr:rowOff>11205</xdr:rowOff>
    </xdr:from>
    <xdr:to>
      <xdr:col>1</xdr:col>
      <xdr:colOff>517059</xdr:colOff>
      <xdr:row>10</xdr:row>
      <xdr:rowOff>135031</xdr:rowOff>
    </xdr:to>
    <xdr:cxnSp macro="">
      <xdr:nvCxnSpPr>
        <xdr:cNvPr id="37" name="7 Conector recto de flecha"/>
        <xdr:cNvCxnSpPr/>
      </xdr:nvCxnSpPr>
      <xdr:spPr>
        <a:xfrm rot="5400000" flipH="1" flipV="1">
          <a:off x="667264" y="1697177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627529</xdr:colOff>
      <xdr:row>9</xdr:row>
      <xdr:rowOff>11206</xdr:rowOff>
    </xdr:from>
    <xdr:to>
      <xdr:col>3</xdr:col>
      <xdr:colOff>629117</xdr:colOff>
      <xdr:row>10</xdr:row>
      <xdr:rowOff>135032</xdr:rowOff>
    </xdr:to>
    <xdr:cxnSp macro="">
      <xdr:nvCxnSpPr>
        <xdr:cNvPr id="38" name="7 Conector recto de flecha"/>
        <xdr:cNvCxnSpPr/>
      </xdr:nvCxnSpPr>
      <xdr:spPr>
        <a:xfrm rot="5400000" flipH="1" flipV="1">
          <a:off x="2314528" y="1697178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649941</xdr:colOff>
      <xdr:row>9</xdr:row>
      <xdr:rowOff>22412</xdr:rowOff>
    </xdr:from>
    <xdr:to>
      <xdr:col>5</xdr:col>
      <xdr:colOff>651529</xdr:colOff>
      <xdr:row>10</xdr:row>
      <xdr:rowOff>146238</xdr:rowOff>
    </xdr:to>
    <xdr:cxnSp macro="">
      <xdr:nvCxnSpPr>
        <xdr:cNvPr id="39" name="7 Conector recto de flecha"/>
        <xdr:cNvCxnSpPr/>
      </xdr:nvCxnSpPr>
      <xdr:spPr>
        <a:xfrm rot="5400000" flipH="1" flipV="1">
          <a:off x="3872146" y="1708384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638735</xdr:colOff>
      <xdr:row>9</xdr:row>
      <xdr:rowOff>11206</xdr:rowOff>
    </xdr:from>
    <xdr:to>
      <xdr:col>7</xdr:col>
      <xdr:colOff>640323</xdr:colOff>
      <xdr:row>10</xdr:row>
      <xdr:rowOff>135032</xdr:rowOff>
    </xdr:to>
    <xdr:cxnSp macro="">
      <xdr:nvCxnSpPr>
        <xdr:cNvPr id="40" name="7 Conector recto de flecha"/>
        <xdr:cNvCxnSpPr/>
      </xdr:nvCxnSpPr>
      <xdr:spPr>
        <a:xfrm rot="5400000" flipH="1" flipV="1">
          <a:off x="5396146" y="1697178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661147</xdr:colOff>
      <xdr:row>9</xdr:row>
      <xdr:rowOff>11207</xdr:rowOff>
    </xdr:from>
    <xdr:to>
      <xdr:col>9</xdr:col>
      <xdr:colOff>662735</xdr:colOff>
      <xdr:row>10</xdr:row>
      <xdr:rowOff>135033</xdr:rowOff>
    </xdr:to>
    <xdr:cxnSp macro="">
      <xdr:nvCxnSpPr>
        <xdr:cNvPr id="41" name="7 Conector recto de flecha"/>
        <xdr:cNvCxnSpPr/>
      </xdr:nvCxnSpPr>
      <xdr:spPr>
        <a:xfrm rot="5400000" flipH="1" flipV="1">
          <a:off x="6953763" y="1697179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851647</xdr:colOff>
      <xdr:row>9</xdr:row>
      <xdr:rowOff>22412</xdr:rowOff>
    </xdr:from>
    <xdr:to>
      <xdr:col>11</xdr:col>
      <xdr:colOff>853235</xdr:colOff>
      <xdr:row>10</xdr:row>
      <xdr:rowOff>146238</xdr:rowOff>
    </xdr:to>
    <xdr:cxnSp macro="">
      <xdr:nvCxnSpPr>
        <xdr:cNvPr id="42" name="7 Conector recto de flecha"/>
        <xdr:cNvCxnSpPr/>
      </xdr:nvCxnSpPr>
      <xdr:spPr>
        <a:xfrm rot="5400000" flipH="1" flipV="1">
          <a:off x="8679469" y="1708384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1588</xdr:colOff>
      <xdr:row>10</xdr:row>
      <xdr:rowOff>123826</xdr:rowOff>
    </xdr:to>
    <xdr:cxnSp macro="">
      <xdr:nvCxnSpPr>
        <xdr:cNvPr id="43" name="7 Conector recto de flecha"/>
        <xdr:cNvCxnSpPr/>
      </xdr:nvCxnSpPr>
      <xdr:spPr>
        <a:xfrm rot="5400000" flipH="1" flipV="1">
          <a:off x="9452675" y="1685972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1588</xdr:colOff>
      <xdr:row>10</xdr:row>
      <xdr:rowOff>123826</xdr:rowOff>
    </xdr:to>
    <xdr:cxnSp macro="">
      <xdr:nvCxnSpPr>
        <xdr:cNvPr id="44" name="7 Conector recto de flecha"/>
        <xdr:cNvCxnSpPr/>
      </xdr:nvCxnSpPr>
      <xdr:spPr>
        <a:xfrm rot="5400000" flipH="1" flipV="1">
          <a:off x="9452675" y="1685972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1588</xdr:colOff>
      <xdr:row>10</xdr:row>
      <xdr:rowOff>123826</xdr:rowOff>
    </xdr:to>
    <xdr:cxnSp macro="">
      <xdr:nvCxnSpPr>
        <xdr:cNvPr id="45" name="7 Conector recto de flecha"/>
        <xdr:cNvCxnSpPr/>
      </xdr:nvCxnSpPr>
      <xdr:spPr>
        <a:xfrm rot="5400000" flipH="1" flipV="1">
          <a:off x="9452675" y="1685972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12</xdr:row>
      <xdr:rowOff>85725</xdr:rowOff>
    </xdr:to>
    <xdr:cxnSp macro="">
      <xdr:nvCxnSpPr>
        <xdr:cNvPr id="46" name="6 Conector recto de flecha"/>
        <xdr:cNvCxnSpPr/>
      </xdr:nvCxnSpPr>
      <xdr:spPr>
        <a:xfrm flipV="1">
          <a:off x="9592235" y="1703294"/>
          <a:ext cx="0" cy="39949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1613648</xdr:colOff>
      <xdr:row>9</xdr:row>
      <xdr:rowOff>22412</xdr:rowOff>
    </xdr:from>
    <xdr:to>
      <xdr:col>13</xdr:col>
      <xdr:colOff>1232647</xdr:colOff>
      <xdr:row>11</xdr:row>
      <xdr:rowOff>7284</xdr:rowOff>
    </xdr:to>
    <xdr:cxnSp macro="">
      <xdr:nvCxnSpPr>
        <xdr:cNvPr id="47" name="6 Conector recto de flecha"/>
        <xdr:cNvCxnSpPr/>
      </xdr:nvCxnSpPr>
      <xdr:spPr>
        <a:xfrm flipV="1">
          <a:off x="9581030" y="1568824"/>
          <a:ext cx="1243852" cy="29863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1588</xdr:colOff>
      <xdr:row>13</xdr:row>
      <xdr:rowOff>123826</xdr:rowOff>
    </xdr:to>
    <xdr:cxnSp macro="">
      <xdr:nvCxnSpPr>
        <xdr:cNvPr id="49" name="7 Conector recto de flecha"/>
        <xdr:cNvCxnSpPr/>
      </xdr:nvCxnSpPr>
      <xdr:spPr>
        <a:xfrm rot="5400000" flipH="1" flipV="1">
          <a:off x="9441469" y="2156619"/>
          <a:ext cx="28070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33618</xdr:colOff>
      <xdr:row>12</xdr:row>
      <xdr:rowOff>145677</xdr:rowOff>
    </xdr:from>
    <xdr:to>
      <xdr:col>13</xdr:col>
      <xdr:colOff>1199030</xdr:colOff>
      <xdr:row>12</xdr:row>
      <xdr:rowOff>146239</xdr:rowOff>
    </xdr:to>
    <xdr:cxnSp macro="">
      <xdr:nvCxnSpPr>
        <xdr:cNvPr id="50" name="7 Conector recto de flecha"/>
        <xdr:cNvCxnSpPr/>
      </xdr:nvCxnSpPr>
      <xdr:spPr>
        <a:xfrm flipV="1">
          <a:off x="9614647" y="2162736"/>
          <a:ext cx="1165412" cy="56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593913</xdr:colOff>
      <xdr:row>34</xdr:row>
      <xdr:rowOff>33618</xdr:rowOff>
    </xdr:from>
    <xdr:to>
      <xdr:col>1</xdr:col>
      <xdr:colOff>595501</xdr:colOff>
      <xdr:row>36</xdr:row>
      <xdr:rowOff>561</xdr:rowOff>
    </xdr:to>
    <xdr:cxnSp macro="">
      <xdr:nvCxnSpPr>
        <xdr:cNvPr id="52" name="11 Conector recto de flecha"/>
        <xdr:cNvCxnSpPr/>
      </xdr:nvCxnSpPr>
      <xdr:spPr>
        <a:xfrm rot="5400000" flipH="1" flipV="1">
          <a:off x="745706" y="5641649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571501</xdr:colOff>
      <xdr:row>34</xdr:row>
      <xdr:rowOff>44823</xdr:rowOff>
    </xdr:from>
    <xdr:to>
      <xdr:col>3</xdr:col>
      <xdr:colOff>573089</xdr:colOff>
      <xdr:row>36</xdr:row>
      <xdr:rowOff>11766</xdr:rowOff>
    </xdr:to>
    <xdr:cxnSp macro="">
      <xdr:nvCxnSpPr>
        <xdr:cNvPr id="53" name="11 Conector recto de flecha"/>
        <xdr:cNvCxnSpPr/>
      </xdr:nvCxnSpPr>
      <xdr:spPr>
        <a:xfrm rot="5400000" flipH="1" flipV="1">
          <a:off x="2258500" y="5652854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605119</xdr:colOff>
      <xdr:row>34</xdr:row>
      <xdr:rowOff>33617</xdr:rowOff>
    </xdr:from>
    <xdr:to>
      <xdr:col>7</xdr:col>
      <xdr:colOff>606707</xdr:colOff>
      <xdr:row>36</xdr:row>
      <xdr:rowOff>560</xdr:rowOff>
    </xdr:to>
    <xdr:cxnSp macro="">
      <xdr:nvCxnSpPr>
        <xdr:cNvPr id="54" name="11 Conector recto de flecha"/>
        <xdr:cNvCxnSpPr/>
      </xdr:nvCxnSpPr>
      <xdr:spPr>
        <a:xfrm rot="5400000" flipH="1" flipV="1">
          <a:off x="5362530" y="5641648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739590</xdr:colOff>
      <xdr:row>34</xdr:row>
      <xdr:rowOff>33617</xdr:rowOff>
    </xdr:from>
    <xdr:to>
      <xdr:col>11</xdr:col>
      <xdr:colOff>741178</xdr:colOff>
      <xdr:row>36</xdr:row>
      <xdr:rowOff>560</xdr:rowOff>
    </xdr:to>
    <xdr:cxnSp macro="">
      <xdr:nvCxnSpPr>
        <xdr:cNvPr id="55" name="11 Conector recto de flecha"/>
        <xdr:cNvCxnSpPr/>
      </xdr:nvCxnSpPr>
      <xdr:spPr>
        <a:xfrm rot="5400000" flipH="1" flipV="1">
          <a:off x="8567412" y="5641648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683560</xdr:colOff>
      <xdr:row>28</xdr:row>
      <xdr:rowOff>22412</xdr:rowOff>
    </xdr:from>
    <xdr:to>
      <xdr:col>11</xdr:col>
      <xdr:colOff>685148</xdr:colOff>
      <xdr:row>29</xdr:row>
      <xdr:rowOff>146236</xdr:rowOff>
    </xdr:to>
    <xdr:cxnSp macro="">
      <xdr:nvCxnSpPr>
        <xdr:cNvPr id="56" name="11 Conector recto de flecha"/>
        <xdr:cNvCxnSpPr/>
      </xdr:nvCxnSpPr>
      <xdr:spPr>
        <a:xfrm rot="5400000" flipH="1" flipV="1">
          <a:off x="8511382" y="4689148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1588</xdr:colOff>
      <xdr:row>35</xdr:row>
      <xdr:rowOff>123825</xdr:rowOff>
    </xdr:to>
    <xdr:cxnSp macro="">
      <xdr:nvCxnSpPr>
        <xdr:cNvPr id="57" name="11 Conector recto de flecha"/>
        <xdr:cNvCxnSpPr/>
      </xdr:nvCxnSpPr>
      <xdr:spPr>
        <a:xfrm rot="5400000" flipH="1" flipV="1">
          <a:off x="9441469" y="5608031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504267</xdr:colOff>
      <xdr:row>34</xdr:row>
      <xdr:rowOff>11207</xdr:rowOff>
    </xdr:from>
    <xdr:to>
      <xdr:col>15</xdr:col>
      <xdr:colOff>505855</xdr:colOff>
      <xdr:row>35</xdr:row>
      <xdr:rowOff>135032</xdr:rowOff>
    </xdr:to>
    <xdr:cxnSp macro="">
      <xdr:nvCxnSpPr>
        <xdr:cNvPr id="58" name="11 Conector recto de flecha"/>
        <xdr:cNvCxnSpPr/>
      </xdr:nvCxnSpPr>
      <xdr:spPr>
        <a:xfrm rot="5400000" flipH="1" flipV="1">
          <a:off x="11480942" y="5619238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44827</xdr:colOff>
      <xdr:row>28</xdr:row>
      <xdr:rowOff>33618</xdr:rowOff>
    </xdr:from>
    <xdr:to>
      <xdr:col>15</xdr:col>
      <xdr:colOff>358590</xdr:colOff>
      <xdr:row>29</xdr:row>
      <xdr:rowOff>146239</xdr:rowOff>
    </xdr:to>
    <xdr:cxnSp macro="">
      <xdr:nvCxnSpPr>
        <xdr:cNvPr id="59" name="11 Conector recto de flecha"/>
        <xdr:cNvCxnSpPr/>
      </xdr:nvCxnSpPr>
      <xdr:spPr>
        <a:xfrm flipH="1" flipV="1">
          <a:off x="11161062" y="4560794"/>
          <a:ext cx="313763" cy="26950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6" name="5 Conector recto de flecha"/>
        <xdr:cNvCxnSpPr/>
      </xdr:nvCxnSpPr>
      <xdr:spPr>
        <a:xfrm flipV="1">
          <a:off x="2381250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5486400" y="3629025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28</xdr:row>
      <xdr:rowOff>10319</xdr:rowOff>
    </xdr:from>
    <xdr:to>
      <xdr:col>5</xdr:col>
      <xdr:colOff>610395</xdr:colOff>
      <xdr:row>29</xdr:row>
      <xdr:rowOff>134144</xdr:rowOff>
    </xdr:to>
    <xdr:cxnSp macro="">
      <xdr:nvCxnSpPr>
        <xdr:cNvPr id="11" name="10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570708</xdr:colOff>
      <xdr:row>34</xdr:row>
      <xdr:rowOff>19843</xdr:rowOff>
    </xdr:from>
    <xdr:to>
      <xdr:col>5</xdr:col>
      <xdr:colOff>572296</xdr:colOff>
      <xdr:row>35</xdr:row>
      <xdr:rowOff>143668</xdr:rowOff>
    </xdr:to>
    <xdr:cxnSp macro="">
      <xdr:nvCxnSpPr>
        <xdr:cNvPr id="12" name="11 Conector recto de flecha"/>
        <xdr:cNvCxnSpPr/>
      </xdr:nvCxnSpPr>
      <xdr:spPr>
        <a:xfrm rot="5400000" flipH="1" flipV="1">
          <a:off x="3767139" y="54625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581914</xdr:colOff>
      <xdr:row>21</xdr:row>
      <xdr:rowOff>11207</xdr:rowOff>
    </xdr:from>
    <xdr:to>
      <xdr:col>15</xdr:col>
      <xdr:colOff>582706</xdr:colOff>
      <xdr:row>23</xdr:row>
      <xdr:rowOff>140870</xdr:rowOff>
    </xdr:to>
    <xdr:cxnSp macro="">
      <xdr:nvCxnSpPr>
        <xdr:cNvPr id="13" name="12 Conector recto de flecha"/>
        <xdr:cNvCxnSpPr/>
      </xdr:nvCxnSpPr>
      <xdr:spPr>
        <a:xfrm rot="5400000" flipH="1" flipV="1">
          <a:off x="11398390" y="3627907"/>
          <a:ext cx="443428" cy="79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563986</xdr:colOff>
      <xdr:row>28</xdr:row>
      <xdr:rowOff>10321</xdr:rowOff>
    </xdr:from>
    <xdr:to>
      <xdr:col>15</xdr:col>
      <xdr:colOff>565574</xdr:colOff>
      <xdr:row>29</xdr:row>
      <xdr:rowOff>134146</xdr:rowOff>
    </xdr:to>
    <xdr:cxnSp macro="">
      <xdr:nvCxnSpPr>
        <xdr:cNvPr id="17" name="16 Conector recto de flecha"/>
        <xdr:cNvCxnSpPr/>
      </xdr:nvCxnSpPr>
      <xdr:spPr>
        <a:xfrm rot="5400000" flipH="1" flipV="1">
          <a:off x="11462220" y="4643440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570709</xdr:colOff>
      <xdr:row>34</xdr:row>
      <xdr:rowOff>8639</xdr:rowOff>
    </xdr:from>
    <xdr:to>
      <xdr:col>15</xdr:col>
      <xdr:colOff>572297</xdr:colOff>
      <xdr:row>35</xdr:row>
      <xdr:rowOff>132464</xdr:rowOff>
    </xdr:to>
    <xdr:cxnSp macro="">
      <xdr:nvCxnSpPr>
        <xdr:cNvPr id="18" name="17 Conector recto de flecha"/>
        <xdr:cNvCxnSpPr/>
      </xdr:nvCxnSpPr>
      <xdr:spPr>
        <a:xfrm rot="5400000" flipH="1" flipV="1">
          <a:off x="11468943" y="5583052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21</xdr:row>
      <xdr:rowOff>29369</xdr:rowOff>
    </xdr:from>
    <xdr:to>
      <xdr:col>5</xdr:col>
      <xdr:colOff>629445</xdr:colOff>
      <xdr:row>23</xdr:row>
      <xdr:rowOff>134144</xdr:rowOff>
    </xdr:to>
    <xdr:cxnSp macro="">
      <xdr:nvCxnSpPr>
        <xdr:cNvPr id="16" name="15 Conector recto de flecha"/>
        <xdr:cNvCxnSpPr/>
      </xdr:nvCxnSpPr>
      <xdr:spPr>
        <a:xfrm rot="5400000" flipH="1" flipV="1">
          <a:off x="4443413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19" name="18 Conector recto de flecha"/>
        <xdr:cNvCxnSpPr/>
      </xdr:nvCxnSpPr>
      <xdr:spPr>
        <a:xfrm rot="5400000" flipH="1" flipV="1">
          <a:off x="4510088" y="50244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627857</xdr:colOff>
      <xdr:row>28</xdr:row>
      <xdr:rowOff>10319</xdr:rowOff>
    </xdr:from>
    <xdr:to>
      <xdr:col>9</xdr:col>
      <xdr:colOff>629445</xdr:colOff>
      <xdr:row>29</xdr:row>
      <xdr:rowOff>134144</xdr:rowOff>
    </xdr:to>
    <xdr:cxnSp macro="">
      <xdr:nvCxnSpPr>
        <xdr:cNvPr id="20" name="19 Conector recto de flecha"/>
        <xdr:cNvCxnSpPr/>
      </xdr:nvCxnSpPr>
      <xdr:spPr>
        <a:xfrm rot="5400000" flipH="1" flipV="1">
          <a:off x="8929688" y="50244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622257</xdr:colOff>
      <xdr:row>21</xdr:row>
      <xdr:rowOff>27128</xdr:rowOff>
    </xdr:from>
    <xdr:to>
      <xdr:col>9</xdr:col>
      <xdr:colOff>623845</xdr:colOff>
      <xdr:row>23</xdr:row>
      <xdr:rowOff>131903</xdr:rowOff>
    </xdr:to>
    <xdr:cxnSp macro="">
      <xdr:nvCxnSpPr>
        <xdr:cNvPr id="21" name="20 Conector recto de flecha"/>
        <xdr:cNvCxnSpPr/>
      </xdr:nvCxnSpPr>
      <xdr:spPr>
        <a:xfrm rot="5400000" flipH="1" flipV="1">
          <a:off x="8857413" y="3545822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876861</xdr:colOff>
      <xdr:row>15</xdr:row>
      <xdr:rowOff>71718</xdr:rowOff>
    </xdr:from>
    <xdr:to>
      <xdr:col>11</xdr:col>
      <xdr:colOff>876861</xdr:colOff>
      <xdr:row>18</xdr:row>
      <xdr:rowOff>561</xdr:rowOff>
    </xdr:to>
    <xdr:cxnSp macro="">
      <xdr:nvCxnSpPr>
        <xdr:cNvPr id="22" name="1 Conector recto de flecha"/>
        <xdr:cNvCxnSpPr/>
      </xdr:nvCxnSpPr>
      <xdr:spPr>
        <a:xfrm flipV="1">
          <a:off x="12004302" y="2525806"/>
          <a:ext cx="0" cy="39949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21</xdr:row>
      <xdr:rowOff>29369</xdr:rowOff>
    </xdr:from>
    <xdr:to>
      <xdr:col>5</xdr:col>
      <xdr:colOff>629445</xdr:colOff>
      <xdr:row>23</xdr:row>
      <xdr:rowOff>134144</xdr:rowOff>
    </xdr:to>
    <xdr:cxnSp macro="">
      <xdr:nvCxnSpPr>
        <xdr:cNvPr id="25" name="4 Conector recto de flecha"/>
        <xdr:cNvCxnSpPr/>
      </xdr:nvCxnSpPr>
      <xdr:spPr>
        <a:xfrm rot="5400000" flipH="1" flipV="1">
          <a:off x="4443413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627529</xdr:colOff>
      <xdr:row>28</xdr:row>
      <xdr:rowOff>13448</xdr:rowOff>
    </xdr:from>
    <xdr:to>
      <xdr:col>5</xdr:col>
      <xdr:colOff>630331</xdr:colOff>
      <xdr:row>29</xdr:row>
      <xdr:rowOff>257735</xdr:rowOff>
    </xdr:to>
    <xdr:cxnSp macro="">
      <xdr:nvCxnSpPr>
        <xdr:cNvPr id="26" name="5 Conector recto de flecha"/>
        <xdr:cNvCxnSpPr/>
      </xdr:nvCxnSpPr>
      <xdr:spPr>
        <a:xfrm flipV="1">
          <a:off x="4647079" y="4890248"/>
          <a:ext cx="2802" cy="39668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933271</xdr:colOff>
      <xdr:row>34</xdr:row>
      <xdr:rowOff>68692</xdr:rowOff>
    </xdr:from>
    <xdr:to>
      <xdr:col>5</xdr:col>
      <xdr:colOff>940288</xdr:colOff>
      <xdr:row>35</xdr:row>
      <xdr:rowOff>1001347</xdr:rowOff>
    </xdr:to>
    <xdr:cxnSp macro="">
      <xdr:nvCxnSpPr>
        <xdr:cNvPr id="27" name="6 Conector recto de flecha"/>
        <xdr:cNvCxnSpPr/>
      </xdr:nvCxnSpPr>
      <xdr:spPr>
        <a:xfrm flipH="1" flipV="1">
          <a:off x="4952821" y="7717267"/>
          <a:ext cx="7017" cy="108505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616324</xdr:colOff>
      <xdr:row>28</xdr:row>
      <xdr:rowOff>11076</xdr:rowOff>
    </xdr:from>
    <xdr:to>
      <xdr:col>9</xdr:col>
      <xdr:colOff>631047</xdr:colOff>
      <xdr:row>30</xdr:row>
      <xdr:rowOff>56030</xdr:rowOff>
    </xdr:to>
    <xdr:cxnSp macro="">
      <xdr:nvCxnSpPr>
        <xdr:cNvPr id="28" name="7 Conector recto de flecha"/>
        <xdr:cNvCxnSpPr/>
      </xdr:nvCxnSpPr>
      <xdr:spPr>
        <a:xfrm flipV="1">
          <a:off x="9055474" y="4887876"/>
          <a:ext cx="14723" cy="50215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903656</xdr:colOff>
      <xdr:row>34</xdr:row>
      <xdr:rowOff>85482</xdr:rowOff>
    </xdr:from>
    <xdr:to>
      <xdr:col>9</xdr:col>
      <xdr:colOff>915865</xdr:colOff>
      <xdr:row>35</xdr:row>
      <xdr:rowOff>1037981</xdr:rowOff>
    </xdr:to>
    <xdr:cxnSp macro="">
      <xdr:nvCxnSpPr>
        <xdr:cNvPr id="29" name="8 Conector recto de flecha"/>
        <xdr:cNvCxnSpPr/>
      </xdr:nvCxnSpPr>
      <xdr:spPr>
        <a:xfrm flipH="1" flipV="1">
          <a:off x="9342806" y="7734057"/>
          <a:ext cx="12209" cy="110489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644900</xdr:colOff>
      <xdr:row>28</xdr:row>
      <xdr:rowOff>56030</xdr:rowOff>
    </xdr:from>
    <xdr:to>
      <xdr:col>3</xdr:col>
      <xdr:colOff>661146</xdr:colOff>
      <xdr:row>30</xdr:row>
      <xdr:rowOff>563</xdr:rowOff>
    </xdr:to>
    <xdr:cxnSp macro="">
      <xdr:nvCxnSpPr>
        <xdr:cNvPr id="30" name="10 Conector recto de flecha"/>
        <xdr:cNvCxnSpPr/>
      </xdr:nvCxnSpPr>
      <xdr:spPr>
        <a:xfrm flipV="1">
          <a:off x="2683250" y="4932830"/>
          <a:ext cx="16246" cy="40173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358590</xdr:colOff>
      <xdr:row>28</xdr:row>
      <xdr:rowOff>33617</xdr:rowOff>
    </xdr:from>
    <xdr:to>
      <xdr:col>5</xdr:col>
      <xdr:colOff>649941</xdr:colOff>
      <xdr:row>30</xdr:row>
      <xdr:rowOff>11206</xdr:rowOff>
    </xdr:to>
    <xdr:cxnSp macro="">
      <xdr:nvCxnSpPr>
        <xdr:cNvPr id="31" name="11 Conector recto de flecha"/>
        <xdr:cNvCxnSpPr/>
      </xdr:nvCxnSpPr>
      <xdr:spPr>
        <a:xfrm flipH="1" flipV="1">
          <a:off x="2396940" y="4910417"/>
          <a:ext cx="2272551" cy="43478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762000</xdr:colOff>
      <xdr:row>28</xdr:row>
      <xdr:rowOff>0</xdr:rowOff>
    </xdr:from>
    <xdr:to>
      <xdr:col>14</xdr:col>
      <xdr:colOff>773208</xdr:colOff>
      <xdr:row>29</xdr:row>
      <xdr:rowOff>291354</xdr:rowOff>
    </xdr:to>
    <xdr:cxnSp macro="">
      <xdr:nvCxnSpPr>
        <xdr:cNvPr id="32" name="14 Conector recto de flecha"/>
        <xdr:cNvCxnSpPr/>
      </xdr:nvCxnSpPr>
      <xdr:spPr>
        <a:xfrm flipH="1" flipV="1">
          <a:off x="14316075" y="4876800"/>
          <a:ext cx="11208" cy="44375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561415</xdr:colOff>
      <xdr:row>28</xdr:row>
      <xdr:rowOff>22412</xdr:rowOff>
    </xdr:from>
    <xdr:to>
      <xdr:col>7</xdr:col>
      <xdr:colOff>638735</xdr:colOff>
      <xdr:row>30</xdr:row>
      <xdr:rowOff>21293</xdr:rowOff>
    </xdr:to>
    <xdr:cxnSp macro="">
      <xdr:nvCxnSpPr>
        <xdr:cNvPr id="33" name="18 Conector recto de flecha"/>
        <xdr:cNvCxnSpPr/>
      </xdr:nvCxnSpPr>
      <xdr:spPr>
        <a:xfrm flipV="1">
          <a:off x="4580965" y="4899212"/>
          <a:ext cx="2210920" cy="4560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609157</xdr:colOff>
      <xdr:row>27</xdr:row>
      <xdr:rowOff>368675</xdr:rowOff>
    </xdr:from>
    <xdr:to>
      <xdr:col>7</xdr:col>
      <xdr:colOff>619126</xdr:colOff>
      <xdr:row>30</xdr:row>
      <xdr:rowOff>54597</xdr:rowOff>
    </xdr:to>
    <xdr:cxnSp macro="">
      <xdr:nvCxnSpPr>
        <xdr:cNvPr id="34" name="22 Conector recto de flecha"/>
        <xdr:cNvCxnSpPr/>
      </xdr:nvCxnSpPr>
      <xdr:spPr>
        <a:xfrm flipV="1">
          <a:off x="6762307" y="4597775"/>
          <a:ext cx="9969" cy="79082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593911</xdr:colOff>
      <xdr:row>28</xdr:row>
      <xdr:rowOff>22412</xdr:rowOff>
    </xdr:from>
    <xdr:to>
      <xdr:col>9</xdr:col>
      <xdr:colOff>646019</xdr:colOff>
      <xdr:row>30</xdr:row>
      <xdr:rowOff>2242</xdr:rowOff>
    </xdr:to>
    <xdr:cxnSp macro="">
      <xdr:nvCxnSpPr>
        <xdr:cNvPr id="35" name="26 Conector recto de flecha"/>
        <xdr:cNvCxnSpPr/>
      </xdr:nvCxnSpPr>
      <xdr:spPr>
        <a:xfrm flipH="1" flipV="1">
          <a:off x="6747061" y="4899212"/>
          <a:ext cx="2338108" cy="4370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610577</xdr:colOff>
      <xdr:row>28</xdr:row>
      <xdr:rowOff>48847</xdr:rowOff>
    </xdr:from>
    <xdr:to>
      <xdr:col>1</xdr:col>
      <xdr:colOff>610578</xdr:colOff>
      <xdr:row>30</xdr:row>
      <xdr:rowOff>36636</xdr:rowOff>
    </xdr:to>
    <xdr:cxnSp macro="">
      <xdr:nvCxnSpPr>
        <xdr:cNvPr id="36" name="35 Conector recto de flecha"/>
        <xdr:cNvCxnSpPr/>
      </xdr:nvCxnSpPr>
      <xdr:spPr>
        <a:xfrm flipH="1" flipV="1">
          <a:off x="896327" y="4925647"/>
          <a:ext cx="1" cy="4449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730989</xdr:colOff>
      <xdr:row>28</xdr:row>
      <xdr:rowOff>44302</xdr:rowOff>
    </xdr:from>
    <xdr:to>
      <xdr:col>14</xdr:col>
      <xdr:colOff>653460</xdr:colOff>
      <xdr:row>30</xdr:row>
      <xdr:rowOff>0</xdr:rowOff>
    </xdr:to>
    <xdr:cxnSp macro="">
      <xdr:nvCxnSpPr>
        <xdr:cNvPr id="37" name="41 Conector recto de flecha"/>
        <xdr:cNvCxnSpPr/>
      </xdr:nvCxnSpPr>
      <xdr:spPr>
        <a:xfrm flipV="1">
          <a:off x="11837139" y="4921102"/>
          <a:ext cx="2370396" cy="4128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649941</xdr:colOff>
      <xdr:row>28</xdr:row>
      <xdr:rowOff>33617</xdr:rowOff>
    </xdr:from>
    <xdr:to>
      <xdr:col>12</xdr:col>
      <xdr:colOff>0</xdr:colOff>
      <xdr:row>29</xdr:row>
      <xdr:rowOff>291353</xdr:rowOff>
    </xdr:to>
    <xdr:cxnSp macro="">
      <xdr:nvCxnSpPr>
        <xdr:cNvPr id="38" name="50 Conector recto de flecha"/>
        <xdr:cNvCxnSpPr/>
      </xdr:nvCxnSpPr>
      <xdr:spPr>
        <a:xfrm flipH="1" flipV="1">
          <a:off x="6803091" y="4910417"/>
          <a:ext cx="5541309" cy="4101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496056</xdr:colOff>
      <xdr:row>29</xdr:row>
      <xdr:rowOff>33226</xdr:rowOff>
    </xdr:from>
    <xdr:to>
      <xdr:col>14</xdr:col>
      <xdr:colOff>285620</xdr:colOff>
      <xdr:row>29</xdr:row>
      <xdr:rowOff>278712</xdr:rowOff>
    </xdr:to>
    <xdr:cxnSp macro="">
      <xdr:nvCxnSpPr>
        <xdr:cNvPr id="39" name="54 Conector recto de flecha"/>
        <xdr:cNvCxnSpPr/>
      </xdr:nvCxnSpPr>
      <xdr:spPr>
        <a:xfrm flipV="1">
          <a:off x="8935206" y="5062426"/>
          <a:ext cx="4904489" cy="2454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808518</xdr:colOff>
      <xdr:row>28</xdr:row>
      <xdr:rowOff>33228</xdr:rowOff>
    </xdr:from>
    <xdr:to>
      <xdr:col>17</xdr:col>
      <xdr:colOff>874059</xdr:colOff>
      <xdr:row>29</xdr:row>
      <xdr:rowOff>280147</xdr:rowOff>
    </xdr:to>
    <xdr:cxnSp macro="">
      <xdr:nvCxnSpPr>
        <xdr:cNvPr id="40" name="58 Conector recto de flecha"/>
        <xdr:cNvCxnSpPr/>
      </xdr:nvCxnSpPr>
      <xdr:spPr>
        <a:xfrm flipH="1" flipV="1">
          <a:off x="14362593" y="4910028"/>
          <a:ext cx="2503941" cy="3993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986118</xdr:colOff>
      <xdr:row>28</xdr:row>
      <xdr:rowOff>0</xdr:rowOff>
    </xdr:from>
    <xdr:to>
      <xdr:col>11</xdr:col>
      <xdr:colOff>986118</xdr:colOff>
      <xdr:row>29</xdr:row>
      <xdr:rowOff>235322</xdr:rowOff>
    </xdr:to>
    <xdr:cxnSp macro="">
      <xdr:nvCxnSpPr>
        <xdr:cNvPr id="41" name="21 Conector recto de flecha"/>
        <xdr:cNvCxnSpPr/>
      </xdr:nvCxnSpPr>
      <xdr:spPr>
        <a:xfrm flipV="1">
          <a:off x="12092268" y="4876800"/>
          <a:ext cx="0" cy="38772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616323</xdr:colOff>
      <xdr:row>29</xdr:row>
      <xdr:rowOff>268941</xdr:rowOff>
    </xdr:from>
    <xdr:to>
      <xdr:col>5</xdr:col>
      <xdr:colOff>649941</xdr:colOff>
      <xdr:row>29</xdr:row>
      <xdr:rowOff>268941</xdr:rowOff>
    </xdr:to>
    <xdr:cxnSp macro="">
      <xdr:nvCxnSpPr>
        <xdr:cNvPr id="42" name="Conector recto 51"/>
        <xdr:cNvCxnSpPr/>
      </xdr:nvCxnSpPr>
      <xdr:spPr>
        <a:xfrm>
          <a:off x="4635873" y="5298141"/>
          <a:ext cx="3361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762002</xdr:colOff>
      <xdr:row>9</xdr:row>
      <xdr:rowOff>1</xdr:rowOff>
    </xdr:from>
    <xdr:to>
      <xdr:col>3</xdr:col>
      <xdr:colOff>762002</xdr:colOff>
      <xdr:row>10</xdr:row>
      <xdr:rowOff>119344</xdr:rowOff>
    </xdr:to>
    <xdr:cxnSp macro="">
      <xdr:nvCxnSpPr>
        <xdr:cNvPr id="43" name="5 Conector recto de flecha"/>
        <xdr:cNvCxnSpPr/>
      </xdr:nvCxnSpPr>
      <xdr:spPr>
        <a:xfrm flipV="1">
          <a:off x="2812678" y="1512795"/>
          <a:ext cx="0" cy="2762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818030</xdr:colOff>
      <xdr:row>9</xdr:row>
      <xdr:rowOff>11206</xdr:rowOff>
    </xdr:from>
    <xdr:to>
      <xdr:col>7</xdr:col>
      <xdr:colOff>818030</xdr:colOff>
      <xdr:row>10</xdr:row>
      <xdr:rowOff>130549</xdr:rowOff>
    </xdr:to>
    <xdr:cxnSp macro="">
      <xdr:nvCxnSpPr>
        <xdr:cNvPr id="44" name="5 Conector recto de flecha"/>
        <xdr:cNvCxnSpPr/>
      </xdr:nvCxnSpPr>
      <xdr:spPr>
        <a:xfrm flipV="1">
          <a:off x="6992471" y="1524000"/>
          <a:ext cx="0" cy="2762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1445559</xdr:colOff>
      <xdr:row>9</xdr:row>
      <xdr:rowOff>11206</xdr:rowOff>
    </xdr:from>
    <xdr:to>
      <xdr:col>2</xdr:col>
      <xdr:colOff>280147</xdr:colOff>
      <xdr:row>11</xdr:row>
      <xdr:rowOff>7284</xdr:rowOff>
    </xdr:to>
    <xdr:cxnSp macro="">
      <xdr:nvCxnSpPr>
        <xdr:cNvPr id="45" name="5 Conector recto de flecha"/>
        <xdr:cNvCxnSpPr/>
      </xdr:nvCxnSpPr>
      <xdr:spPr>
        <a:xfrm flipH="1" flipV="1">
          <a:off x="1736912" y="1524000"/>
          <a:ext cx="302559" cy="309843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145676</xdr:rowOff>
    </xdr:from>
    <xdr:to>
      <xdr:col>7</xdr:col>
      <xdr:colOff>0</xdr:colOff>
      <xdr:row>11</xdr:row>
      <xdr:rowOff>7284</xdr:rowOff>
    </xdr:to>
    <xdr:cxnSp macro="">
      <xdr:nvCxnSpPr>
        <xdr:cNvPr id="46" name="5 Conector recto de flecha"/>
        <xdr:cNvCxnSpPr/>
      </xdr:nvCxnSpPr>
      <xdr:spPr>
        <a:xfrm flipH="1" flipV="1">
          <a:off x="5883088" y="1501588"/>
          <a:ext cx="291353" cy="33225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/Downloads/POA%20AVANC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POA"/>
      <sheetName val="componentes POA"/>
      <sheetName val="beneficiarios"/>
      <sheetName val="FORMATO MIR"/>
      <sheetName val="Arbol de Problemas"/>
      <sheetName val="Arbol de Objetivos"/>
      <sheetName val="CRONOGRAMA"/>
      <sheetName val="Presupuesto de Egresos"/>
      <sheetName val="Egresos Ejercidos Reales"/>
      <sheetName val="Hoja1"/>
    </sheetNames>
    <sheetDataSet>
      <sheetData sheetId="0">
        <row r="9">
          <cell r="C9" t="str">
            <v>Dirección de Cultura Municipal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72"/>
  <sheetViews>
    <sheetView topLeftCell="A7" workbookViewId="0">
      <selection activeCell="L23" sqref="L23"/>
    </sheetView>
  </sheetViews>
  <sheetFormatPr baseColWidth="10" defaultColWidth="11.42578125" defaultRowHeight="12.75" x14ac:dyDescent="0.2"/>
  <cols>
    <col min="1" max="1" width="14.85546875" style="3" customWidth="1"/>
    <col min="2" max="2" width="2.5703125" style="3" customWidth="1"/>
    <col min="3" max="3" width="11.42578125" style="3" customWidth="1"/>
    <col min="4" max="4" width="12.28515625" style="3" bestFit="1" customWidth="1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 x14ac:dyDescent="0.25">
      <c r="A7" s="282" t="str">
        <f>C9</f>
        <v>Cultura</v>
      </c>
      <c r="B7" s="282"/>
      <c r="C7" s="282"/>
      <c r="D7" s="282"/>
      <c r="E7" s="282"/>
      <c r="F7" s="282"/>
      <c r="G7" s="282"/>
      <c r="H7" s="282"/>
      <c r="I7" s="282"/>
      <c r="J7" s="282"/>
    </row>
    <row r="9" spans="1:10" x14ac:dyDescent="0.2">
      <c r="A9" s="2" t="s">
        <v>89</v>
      </c>
      <c r="C9" s="283" t="s">
        <v>245</v>
      </c>
      <c r="D9" s="284"/>
      <c r="E9" s="284"/>
      <c r="F9" s="284"/>
      <c r="G9" s="284"/>
      <c r="H9" s="284"/>
      <c r="I9" s="284"/>
      <c r="J9" s="285"/>
    </row>
    <row r="10" spans="1:10" x14ac:dyDescent="0.2">
      <c r="A10" s="4"/>
      <c r="C10" s="5"/>
      <c r="D10" s="5"/>
      <c r="E10" s="5"/>
      <c r="F10" s="5"/>
      <c r="G10" s="5"/>
      <c r="H10" s="5"/>
      <c r="I10" s="5"/>
      <c r="J10" s="5"/>
    </row>
    <row r="11" spans="1:10" x14ac:dyDescent="0.2">
      <c r="A11" s="6" t="s">
        <v>90</v>
      </c>
      <c r="C11" s="283" t="s">
        <v>246</v>
      </c>
      <c r="D11" s="284"/>
      <c r="E11" s="284"/>
      <c r="F11" s="284"/>
      <c r="G11" s="284"/>
      <c r="H11" s="284"/>
      <c r="I11" s="284"/>
      <c r="J11" s="285"/>
    </row>
    <row r="13" spans="1:10" x14ac:dyDescent="0.2">
      <c r="A13" s="286" t="s">
        <v>72</v>
      </c>
      <c r="B13" s="287"/>
      <c r="C13" s="287"/>
      <c r="D13" s="287"/>
      <c r="E13" s="287"/>
      <c r="F13" s="287"/>
      <c r="G13" s="287"/>
      <c r="H13" s="287"/>
      <c r="I13" s="287"/>
      <c r="J13" s="288"/>
    </row>
    <row r="14" spans="1:10" ht="15.75" customHeight="1" x14ac:dyDescent="0.2">
      <c r="A14" s="271" t="s">
        <v>247</v>
      </c>
      <c r="B14" s="289"/>
      <c r="C14" s="289"/>
      <c r="D14" s="289"/>
      <c r="E14" s="289"/>
      <c r="F14" s="289"/>
      <c r="G14" s="289"/>
      <c r="H14" s="289"/>
      <c r="I14" s="289"/>
      <c r="J14" s="290"/>
    </row>
    <row r="15" spans="1:10" ht="15.75" customHeight="1" x14ac:dyDescent="0.2">
      <c r="A15" s="291"/>
      <c r="B15" s="292"/>
      <c r="C15" s="292"/>
      <c r="D15" s="292"/>
      <c r="E15" s="292"/>
      <c r="F15" s="292"/>
      <c r="G15" s="292"/>
      <c r="H15" s="292"/>
      <c r="I15" s="292"/>
      <c r="J15" s="293"/>
    </row>
    <row r="16" spans="1:10" ht="15.75" customHeight="1" x14ac:dyDescent="0.2">
      <c r="A16" s="294"/>
      <c r="B16" s="295"/>
      <c r="C16" s="295"/>
      <c r="D16" s="295"/>
      <c r="E16" s="295"/>
      <c r="F16" s="295"/>
      <c r="G16" s="295"/>
      <c r="H16" s="295"/>
      <c r="I16" s="295"/>
      <c r="J16" s="296"/>
    </row>
    <row r="17" spans="1:13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 x14ac:dyDescent="0.2">
      <c r="A18" s="268" t="s">
        <v>73</v>
      </c>
      <c r="B18" s="269"/>
      <c r="C18" s="269"/>
      <c r="D18" s="269"/>
      <c r="E18" s="269"/>
      <c r="F18" s="269"/>
      <c r="G18" s="269"/>
      <c r="H18" s="269"/>
      <c r="I18" s="269"/>
      <c r="J18" s="270"/>
    </row>
    <row r="19" spans="1:13" ht="12.75" customHeight="1" x14ac:dyDescent="0.2">
      <c r="A19" s="271" t="s">
        <v>248</v>
      </c>
      <c r="B19" s="272"/>
      <c r="C19" s="272"/>
      <c r="D19" s="272"/>
      <c r="E19" s="272"/>
      <c r="F19" s="272"/>
      <c r="G19" s="272"/>
      <c r="H19" s="272"/>
      <c r="I19" s="272"/>
      <c r="J19" s="273"/>
    </row>
    <row r="20" spans="1:13" x14ac:dyDescent="0.2">
      <c r="A20" s="274"/>
      <c r="B20" s="275"/>
      <c r="C20" s="275"/>
      <c r="D20" s="275"/>
      <c r="E20" s="275"/>
      <c r="F20" s="275"/>
      <c r="G20" s="275"/>
      <c r="H20" s="275"/>
      <c r="I20" s="275"/>
      <c r="J20" s="276"/>
    </row>
    <row r="21" spans="1:13" x14ac:dyDescent="0.2">
      <c r="A21" s="277"/>
      <c r="B21" s="278"/>
      <c r="C21" s="278"/>
      <c r="D21" s="278"/>
      <c r="E21" s="278"/>
      <c r="F21" s="278"/>
      <c r="G21" s="278"/>
      <c r="H21" s="278"/>
      <c r="I21" s="278"/>
      <c r="J21" s="279"/>
    </row>
    <row r="22" spans="1:13" ht="13.5" customHeight="1" x14ac:dyDescent="0.2"/>
    <row r="23" spans="1:13" ht="26.25" customHeight="1" x14ac:dyDescent="0.2">
      <c r="A23" s="280" t="s">
        <v>0</v>
      </c>
      <c r="B23" s="280"/>
      <c r="C23" s="281"/>
      <c r="D23" s="7">
        <f>'Presupuesto de Egresos'!P63</f>
        <v>100</v>
      </c>
      <c r="F23" s="280" t="s">
        <v>1</v>
      </c>
      <c r="G23" s="280"/>
      <c r="H23" s="280"/>
      <c r="I23" s="7">
        <f>'Egresos Ejercidos Reales'!P63</f>
        <v>100</v>
      </c>
    </row>
    <row r="24" spans="1:13" x14ac:dyDescent="0.2">
      <c r="A24" s="206"/>
      <c r="B24" s="206"/>
      <c r="C24" s="206"/>
      <c r="D24" s="208"/>
      <c r="E24" s="1"/>
      <c r="F24" s="206"/>
      <c r="G24" s="206"/>
      <c r="H24" s="206"/>
      <c r="I24" s="207"/>
    </row>
    <row r="25" spans="1:13" x14ac:dyDescent="0.2">
      <c r="A25" s="280" t="s">
        <v>2</v>
      </c>
      <c r="B25" s="280"/>
      <c r="C25" s="281"/>
      <c r="D25" s="63">
        <f>I23/D23</f>
        <v>1</v>
      </c>
      <c r="E25" s="8"/>
    </row>
    <row r="27" spans="1:13" s="3" customFormat="1" x14ac:dyDescent="0.2">
      <c r="A27" s="9"/>
      <c r="B27" s="10"/>
      <c r="C27" s="10" t="s">
        <v>3</v>
      </c>
      <c r="D27" s="10"/>
      <c r="E27" s="11"/>
      <c r="G27" s="9"/>
      <c r="H27" s="10"/>
      <c r="I27" s="98" t="s">
        <v>66</v>
      </c>
      <c r="J27" s="11"/>
      <c r="K27" s="1"/>
      <c r="L27" s="1"/>
      <c r="M27" s="1"/>
    </row>
    <row r="28" spans="1:13" s="3" customFormat="1" x14ac:dyDescent="0.2">
      <c r="A28" s="12" t="s">
        <v>4</v>
      </c>
      <c r="B28" s="262" t="s">
        <v>5</v>
      </c>
      <c r="C28" s="263"/>
      <c r="D28" s="13" t="s">
        <v>6</v>
      </c>
      <c r="E28" s="14"/>
      <c r="G28" s="12" t="s">
        <v>4</v>
      </c>
      <c r="H28" s="262" t="s">
        <v>68</v>
      </c>
      <c r="I28" s="263"/>
      <c r="J28" s="15" t="s">
        <v>7</v>
      </c>
      <c r="K28" s="1"/>
      <c r="L28" s="1"/>
      <c r="M28" s="1"/>
    </row>
    <row r="29" spans="1:13" s="3" customFormat="1" x14ac:dyDescent="0.2">
      <c r="A29" s="16">
        <v>43131</v>
      </c>
      <c r="B29" s="264">
        <f>'Presupuesto de Egresos'!D63</f>
        <v>100</v>
      </c>
      <c r="C29" s="265"/>
      <c r="D29" s="264">
        <f>'Egresos Ejercidos Reales'!D63</f>
        <v>100</v>
      </c>
      <c r="E29" s="265"/>
      <c r="G29" s="16">
        <v>43131</v>
      </c>
      <c r="H29" s="16"/>
      <c r="I29" s="59" t="e">
        <f>('componentes POA'!I47+'componentes POA'!I105+'componentes POA'!I163+'componentes POA'!I220+'componentes POA'!I348+'componentes POA'!I405+'componentes POA'!I464+'componentes POA'!I523)/8</f>
        <v>#DIV/0!</v>
      </c>
      <c r="J29" s="59" t="e">
        <f>('componentes POA'!J47+'componentes POA'!J105+'componentes POA'!J163+'componentes POA'!J220+'componentes POA'!J348+'componentes POA'!J405+'componentes POA'!J464+'componentes POA'!J523)/8</f>
        <v>#DIV/0!</v>
      </c>
      <c r="K29" s="1"/>
      <c r="L29" s="1"/>
      <c r="M29" s="1"/>
    </row>
    <row r="30" spans="1:13" s="3" customFormat="1" x14ac:dyDescent="0.2">
      <c r="A30" s="17">
        <v>43159</v>
      </c>
      <c r="B30" s="266">
        <f>'Presupuesto de Egresos'!E63</f>
        <v>0</v>
      </c>
      <c r="C30" s="267"/>
      <c r="D30" s="266">
        <f>'Egresos Ejercidos Reales'!E63</f>
        <v>0</v>
      </c>
      <c r="E30" s="267"/>
      <c r="G30" s="17">
        <v>43159</v>
      </c>
      <c r="H30" s="17"/>
      <c r="I30" s="60" t="e">
        <f>('componentes POA'!I48+'componentes POA'!I106+'componentes POA'!I164+'componentes POA'!I221+'componentes POA'!I349+'componentes POA'!I406+'componentes POA'!I465+'componentes POA'!I524)/8</f>
        <v>#DIV/0!</v>
      </c>
      <c r="J30" s="60" t="e">
        <f>('componentes POA'!J48+'componentes POA'!J106+'componentes POA'!J164+'componentes POA'!J221+'componentes POA'!J349+'componentes POA'!J406+'componentes POA'!J465+'componentes POA'!J524)/8</f>
        <v>#DIV/0!</v>
      </c>
      <c r="K30" s="1"/>
      <c r="L30" s="1"/>
      <c r="M30" s="1"/>
    </row>
    <row r="31" spans="1:13" s="3" customFormat="1" x14ac:dyDescent="0.2">
      <c r="A31" s="16">
        <v>43190</v>
      </c>
      <c r="B31" s="264">
        <f>'Presupuesto de Egresos'!F63</f>
        <v>0</v>
      </c>
      <c r="C31" s="265"/>
      <c r="D31" s="264">
        <f>'Egresos Ejercidos Reales'!F63</f>
        <v>0</v>
      </c>
      <c r="E31" s="265"/>
      <c r="G31" s="16">
        <v>43190</v>
      </c>
      <c r="H31" s="16"/>
      <c r="I31" s="59" t="e">
        <f>('componentes POA'!I49+'componentes POA'!I107+'componentes POA'!I165+'componentes POA'!I222+'componentes POA'!I350+'componentes POA'!I407+'componentes POA'!I466+'componentes POA'!I525)/8</f>
        <v>#DIV/0!</v>
      </c>
      <c r="J31" s="59" t="e">
        <f>('componentes POA'!J49+'componentes POA'!J107+'componentes POA'!J165+'componentes POA'!J222+'componentes POA'!J350+'componentes POA'!J407+'componentes POA'!J466+'componentes POA'!J525)/8</f>
        <v>#DIV/0!</v>
      </c>
      <c r="K31" s="1"/>
      <c r="L31" s="1"/>
      <c r="M31" s="1"/>
    </row>
    <row r="32" spans="1:13" s="3" customFormat="1" x14ac:dyDescent="0.2">
      <c r="A32" s="17">
        <v>43220</v>
      </c>
      <c r="B32" s="266">
        <f>'Presupuesto de Egresos'!G63</f>
        <v>0</v>
      </c>
      <c r="C32" s="267"/>
      <c r="D32" s="266">
        <f>'Egresos Ejercidos Reales'!G63</f>
        <v>0</v>
      </c>
      <c r="E32" s="267"/>
      <c r="G32" s="17">
        <v>43220</v>
      </c>
      <c r="H32" s="17"/>
      <c r="I32" s="60" t="e">
        <f>('componentes POA'!I50+'componentes POA'!I108+'componentes POA'!I166+'componentes POA'!I223+'componentes POA'!I351+'componentes POA'!I408+'componentes POA'!I467+'componentes POA'!I526)/8</f>
        <v>#DIV/0!</v>
      </c>
      <c r="J32" s="60" t="e">
        <f>('componentes POA'!J50+'componentes POA'!J108+'componentes POA'!J166+'componentes POA'!J223+'componentes POA'!J351+'componentes POA'!J408+'componentes POA'!J467+'componentes POA'!J526)/8</f>
        <v>#DIV/0!</v>
      </c>
      <c r="K32" s="1"/>
      <c r="L32" s="1"/>
      <c r="M32" s="1"/>
    </row>
    <row r="33" spans="1:13" s="3" customFormat="1" x14ac:dyDescent="0.2">
      <c r="A33" s="16">
        <v>43251</v>
      </c>
      <c r="B33" s="264">
        <f>'Presupuesto de Egresos'!H63</f>
        <v>0</v>
      </c>
      <c r="C33" s="265"/>
      <c r="D33" s="264">
        <f>'Egresos Ejercidos Reales'!H63</f>
        <v>0</v>
      </c>
      <c r="E33" s="265"/>
      <c r="G33" s="16">
        <v>43251</v>
      </c>
      <c r="H33" s="16"/>
      <c r="I33" s="59" t="e">
        <f>('componentes POA'!I51+'componentes POA'!I109+'componentes POA'!I167+'componentes POA'!I224+'componentes POA'!I352+'componentes POA'!I409+'componentes POA'!I468+'componentes POA'!I527)/8</f>
        <v>#DIV/0!</v>
      </c>
      <c r="J33" s="59" t="e">
        <f>('componentes POA'!J51+'componentes POA'!J109+'componentes POA'!J167+'componentes POA'!J224+'componentes POA'!J352+'componentes POA'!J409+'componentes POA'!J468+'componentes POA'!J527)/8</f>
        <v>#DIV/0!</v>
      </c>
      <c r="K33" s="1"/>
      <c r="L33" s="1"/>
      <c r="M33" s="1"/>
    </row>
    <row r="34" spans="1:13" s="3" customFormat="1" x14ac:dyDescent="0.2">
      <c r="A34" s="17">
        <v>43281</v>
      </c>
      <c r="B34" s="266">
        <f>'Presupuesto de Egresos'!I63</f>
        <v>0</v>
      </c>
      <c r="C34" s="267"/>
      <c r="D34" s="266">
        <f>'Egresos Ejercidos Reales'!I63</f>
        <v>0</v>
      </c>
      <c r="E34" s="267"/>
      <c r="G34" s="17">
        <v>43281</v>
      </c>
      <c r="H34" s="17"/>
      <c r="I34" s="60" t="e">
        <f>('componentes POA'!I52+'componentes POA'!I110+'componentes POA'!I168+'componentes POA'!I225+'componentes POA'!I353+'componentes POA'!I410+'componentes POA'!I469+'componentes POA'!I528)/8</f>
        <v>#DIV/0!</v>
      </c>
      <c r="J34" s="60" t="e">
        <f>('componentes POA'!J52+'componentes POA'!J110+'componentes POA'!J168+'componentes POA'!J225+'componentes POA'!J353+'componentes POA'!J410+'componentes POA'!J469+'componentes POA'!J528)/8</f>
        <v>#DIV/0!</v>
      </c>
      <c r="K34" s="1"/>
      <c r="L34" s="1"/>
      <c r="M34" s="1"/>
    </row>
    <row r="35" spans="1:13" s="3" customFormat="1" x14ac:dyDescent="0.2">
      <c r="A35" s="16">
        <v>43312</v>
      </c>
      <c r="B35" s="264">
        <f>'Presupuesto de Egresos'!J63</f>
        <v>0</v>
      </c>
      <c r="C35" s="265"/>
      <c r="D35" s="264">
        <f>'Egresos Ejercidos Reales'!J63</f>
        <v>0</v>
      </c>
      <c r="E35" s="265"/>
      <c r="G35" s="16">
        <v>43312</v>
      </c>
      <c r="H35" s="16"/>
      <c r="I35" s="59" t="e">
        <f>('componentes POA'!I53+'componentes POA'!I111+'componentes POA'!I169+'componentes POA'!I226+'componentes POA'!I354+'componentes POA'!I411+'componentes POA'!I470+'componentes POA'!I529)/8</f>
        <v>#DIV/0!</v>
      </c>
      <c r="J35" s="59" t="e">
        <f>('componentes POA'!J53+'componentes POA'!J111+'componentes POA'!J169+'componentes POA'!J226+'componentes POA'!J354+'componentes POA'!J411+'componentes POA'!J470+'componentes POA'!J529)/8</f>
        <v>#DIV/0!</v>
      </c>
      <c r="K35" s="1"/>
      <c r="L35" s="1"/>
      <c r="M35" s="1"/>
    </row>
    <row r="36" spans="1:13" s="3" customFormat="1" x14ac:dyDescent="0.2">
      <c r="A36" s="17">
        <v>43343</v>
      </c>
      <c r="B36" s="266">
        <f>'Presupuesto de Egresos'!K63</f>
        <v>0</v>
      </c>
      <c r="C36" s="267"/>
      <c r="D36" s="266">
        <f>'Egresos Ejercidos Reales'!K63</f>
        <v>0</v>
      </c>
      <c r="E36" s="267"/>
      <c r="G36" s="17">
        <v>43343</v>
      </c>
      <c r="H36" s="17"/>
      <c r="I36" s="60" t="e">
        <f>('componentes POA'!I54+'componentes POA'!I112+'componentes POA'!I170+'componentes POA'!I227+'componentes POA'!I355+'componentes POA'!I412+'componentes POA'!I471+'componentes POA'!I530)/8</f>
        <v>#DIV/0!</v>
      </c>
      <c r="J36" s="60" t="e">
        <f>('componentes POA'!J54+'componentes POA'!J112+'componentes POA'!J170+'componentes POA'!J227+'componentes POA'!J355+'componentes POA'!J412+'componentes POA'!J471+'componentes POA'!J530)/8</f>
        <v>#DIV/0!</v>
      </c>
      <c r="K36" s="1"/>
      <c r="L36" s="1"/>
      <c r="M36" s="1"/>
    </row>
    <row r="37" spans="1:13" s="3" customFormat="1" x14ac:dyDescent="0.2">
      <c r="A37" s="16">
        <v>43373</v>
      </c>
      <c r="B37" s="264">
        <f>'Presupuesto de Egresos'!L63</f>
        <v>0</v>
      </c>
      <c r="C37" s="265"/>
      <c r="D37" s="264">
        <f>'Egresos Ejercidos Reales'!L63</f>
        <v>0</v>
      </c>
      <c r="E37" s="265"/>
      <c r="G37" s="16">
        <v>43373</v>
      </c>
      <c r="H37" s="16"/>
      <c r="I37" s="59" t="e">
        <f>('componentes POA'!I55+'componentes POA'!I113+'componentes POA'!I171+'componentes POA'!I228+'componentes POA'!I356+'componentes POA'!I413+'componentes POA'!I472+'componentes POA'!I531)/8</f>
        <v>#DIV/0!</v>
      </c>
      <c r="J37" s="59" t="e">
        <f>('componentes POA'!J55+'componentes POA'!J113+'componentes POA'!J171+'componentes POA'!J228+'componentes POA'!J356+'componentes POA'!J413+'componentes POA'!J472+'componentes POA'!J531)/8</f>
        <v>#DIV/0!</v>
      </c>
      <c r="K37" s="1"/>
      <c r="L37" s="1"/>
      <c r="M37" s="1"/>
    </row>
    <row r="38" spans="1:13" s="3" customFormat="1" x14ac:dyDescent="0.2">
      <c r="A38" s="17">
        <v>43404</v>
      </c>
      <c r="B38" s="266">
        <f>'Presupuesto de Egresos'!M63</f>
        <v>0</v>
      </c>
      <c r="C38" s="267"/>
      <c r="D38" s="266">
        <f>'Egresos Ejercidos Reales'!M63</f>
        <v>0</v>
      </c>
      <c r="E38" s="267"/>
      <c r="G38" s="17">
        <v>43404</v>
      </c>
      <c r="H38" s="17"/>
      <c r="I38" s="60" t="e">
        <f>('componentes POA'!I56+'componentes POA'!I114+'componentes POA'!I172+'componentes POA'!I229+'componentes POA'!I357+'componentes POA'!I414+'componentes POA'!I473+'componentes POA'!I532)/8</f>
        <v>#DIV/0!</v>
      </c>
      <c r="J38" s="60" t="e">
        <f>('componentes POA'!J56+'componentes POA'!J114+'componentes POA'!J172+'componentes POA'!J229+'componentes POA'!J357+'componentes POA'!J414+'componentes POA'!J473+'componentes POA'!J532)/8</f>
        <v>#DIV/0!</v>
      </c>
      <c r="K38" s="1"/>
      <c r="L38" s="1"/>
      <c r="M38" s="1"/>
    </row>
    <row r="39" spans="1:13" s="3" customFormat="1" x14ac:dyDescent="0.2">
      <c r="A39" s="16">
        <v>43434</v>
      </c>
      <c r="B39" s="264">
        <f>'Presupuesto de Egresos'!N63</f>
        <v>0</v>
      </c>
      <c r="C39" s="265"/>
      <c r="D39" s="264">
        <f>'Egresos Ejercidos Reales'!N63</f>
        <v>0</v>
      </c>
      <c r="E39" s="265"/>
      <c r="G39" s="16">
        <v>43434</v>
      </c>
      <c r="H39" s="16"/>
      <c r="I39" s="59" t="e">
        <f>('componentes POA'!I57+'componentes POA'!I115+'componentes POA'!I173+'componentes POA'!I230+'componentes POA'!I358+'componentes POA'!I415+'componentes POA'!I474+'componentes POA'!I533)/8</f>
        <v>#DIV/0!</v>
      </c>
      <c r="J39" s="59" t="e">
        <f>('componentes POA'!J57+'componentes POA'!J115+'componentes POA'!J173+'componentes POA'!J230+'componentes POA'!J358+'componentes POA'!J415+'componentes POA'!J474+'componentes POA'!J533)/8</f>
        <v>#DIV/0!</v>
      </c>
      <c r="K39" s="1"/>
      <c r="L39" s="1"/>
      <c r="M39" s="1"/>
    </row>
    <row r="40" spans="1:13" s="3" customFormat="1" x14ac:dyDescent="0.2">
      <c r="A40" s="17">
        <v>43465</v>
      </c>
      <c r="B40" s="266">
        <f>'Presupuesto de Egresos'!O63</f>
        <v>0</v>
      </c>
      <c r="C40" s="267"/>
      <c r="D40" s="266">
        <f>'Egresos Ejercidos Reales'!O63</f>
        <v>0</v>
      </c>
      <c r="E40" s="267"/>
      <c r="G40" s="17">
        <v>43465</v>
      </c>
      <c r="H40" s="17"/>
      <c r="I40" s="60" t="e">
        <f>('componentes POA'!I58+'componentes POA'!I116+'componentes POA'!I174+'componentes POA'!I231+'componentes POA'!I359+'componentes POA'!I416+'componentes POA'!I475+'componentes POA'!I534)/8</f>
        <v>#DIV/0!</v>
      </c>
      <c r="J40" s="60" t="e">
        <f>('componentes POA'!J58+'componentes POA'!J116+'componentes POA'!J174+'componentes POA'!J231+'componentes POA'!J359+'componentes POA'!J416+'componentes POA'!J475+'componentes POA'!J534)/8</f>
        <v>#DIV/0!</v>
      </c>
      <c r="K40" s="1"/>
      <c r="L40" s="1"/>
      <c r="M40" s="1"/>
    </row>
    <row r="41" spans="1:13" s="3" customFormat="1" x14ac:dyDescent="0.2">
      <c r="B41" s="297">
        <f>SUM(B29:C40)</f>
        <v>100</v>
      </c>
      <c r="C41" s="298"/>
      <c r="D41" s="297">
        <f>SUM(D29:E40)</f>
        <v>100</v>
      </c>
      <c r="E41" s="298"/>
      <c r="F41" s="18"/>
      <c r="H41" s="61"/>
      <c r="I41" s="62" t="e">
        <f>I40</f>
        <v>#DIV/0!</v>
      </c>
      <c r="J41" s="64" t="e">
        <f>J40</f>
        <v>#DIV/0!</v>
      </c>
      <c r="K41" s="1"/>
      <c r="L41" s="1"/>
      <c r="M41" s="1"/>
    </row>
    <row r="43" spans="1:13" x14ac:dyDescent="0.2">
      <c r="A43" s="299" t="s">
        <v>67</v>
      </c>
      <c r="B43" s="300"/>
      <c r="C43" s="301"/>
      <c r="D43" s="115" t="s">
        <v>78</v>
      </c>
      <c r="E43" s="116">
        <v>3</v>
      </c>
      <c r="F43" s="114" t="str">
        <f>VLOOKUP(E43,nombremes,2,FALSE)</f>
        <v>Marzo</v>
      </c>
      <c r="G43" s="299" t="s">
        <v>8</v>
      </c>
      <c r="H43" s="300"/>
      <c r="I43" s="301"/>
      <c r="J43" s="1"/>
    </row>
    <row r="44" spans="1:13" x14ac:dyDescent="0.2">
      <c r="A44" s="302" t="s">
        <v>9</v>
      </c>
      <c r="B44" s="303"/>
      <c r="C44" s="304"/>
      <c r="D44" s="302" t="s">
        <v>68</v>
      </c>
      <c r="E44" s="304"/>
      <c r="F44" s="79" t="s">
        <v>7</v>
      </c>
      <c r="G44" s="302" t="s">
        <v>68</v>
      </c>
      <c r="H44" s="304"/>
      <c r="I44" s="79" t="s">
        <v>7</v>
      </c>
      <c r="J44" s="1"/>
    </row>
    <row r="45" spans="1:13" x14ac:dyDescent="0.2">
      <c r="A45" s="305" t="str">
        <f>'componentes POA'!C3</f>
        <v>PROYECTOS  GESTIONADOS</v>
      </c>
      <c r="B45" s="306"/>
      <c r="C45" s="307"/>
      <c r="D45" s="82">
        <f>VLOOKUP($E$43,compo1,2,FALSE)</f>
        <v>0</v>
      </c>
      <c r="E45" s="81"/>
      <c r="F45" s="82">
        <f>VLOOKUP($E$43,compo1,3,FALSE)</f>
        <v>0</v>
      </c>
      <c r="G45" s="82">
        <f>VLOOKUP($E$43,compo1,5,FALSE)</f>
        <v>0</v>
      </c>
      <c r="H45" s="81"/>
      <c r="I45" s="83">
        <f>VLOOKUP($E$43,compo1,6,FALSE)</f>
        <v>0</v>
      </c>
      <c r="J45" s="1"/>
    </row>
    <row r="46" spans="1:13" x14ac:dyDescent="0.2">
      <c r="A46" s="308" t="str">
        <f>'componentes POA'!C63</f>
        <v>CULTURAS POPULARES</v>
      </c>
      <c r="B46" s="309"/>
      <c r="C46" s="310"/>
      <c r="D46" s="82">
        <f>VLOOKUP($E$43,compo2,2,FALSE)</f>
        <v>0</v>
      </c>
      <c r="E46" s="81"/>
      <c r="F46" s="82">
        <f>VLOOKUP($E$43,compo2,3,FALSE)</f>
        <v>0</v>
      </c>
      <c r="G46" s="82">
        <f>VLOOKUP($E$43,compo2,5,FALSE)</f>
        <v>0</v>
      </c>
      <c r="H46" s="81"/>
      <c r="I46" s="83">
        <f>VLOOKUP($E$43,compo2,6,FALSE)</f>
        <v>0</v>
      </c>
      <c r="J46" s="1"/>
    </row>
    <row r="47" spans="1:13" x14ac:dyDescent="0.2">
      <c r="A47" s="308" t="str">
        <f>'componentes POA'!C121</f>
        <v>MUSEOS</v>
      </c>
      <c r="B47" s="309"/>
      <c r="C47" s="310"/>
      <c r="D47" s="82">
        <f>VLOOKUP($E$43,compo3,2,FALSE)</f>
        <v>0</v>
      </c>
      <c r="E47" s="81"/>
      <c r="F47" s="82">
        <f>VLOOKUP($E$43,compo3,3,FALSE)</f>
        <v>0</v>
      </c>
      <c r="G47" s="82">
        <f>VLOOKUP($E$43,compo3,5,FALSE)</f>
        <v>0</v>
      </c>
      <c r="H47" s="81"/>
      <c r="I47" s="83">
        <f>VLOOKUP($E$43,compo3,6,FALSE)</f>
        <v>0</v>
      </c>
      <c r="J47" s="1"/>
    </row>
    <row r="48" spans="1:13" x14ac:dyDescent="0.2">
      <c r="A48" s="283" t="str">
        <f>'componentes POA'!C179</f>
        <v>BIBLIOTECAS</v>
      </c>
      <c r="B48" s="284"/>
      <c r="C48" s="285"/>
      <c r="D48" s="82">
        <f>VLOOKUP($E$43,compo4,2,FALSE)</f>
        <v>0</v>
      </c>
      <c r="E48" s="81"/>
      <c r="F48" s="82">
        <f>VLOOKUP($E$43,compo4,3,FALSE)</f>
        <v>0</v>
      </c>
      <c r="G48" s="82">
        <f>VLOOKUP($E$43,compo4,5,FALSE)</f>
        <v>0</v>
      </c>
      <c r="H48" s="81"/>
      <c r="I48" s="83">
        <f>VLOOKUP($E$43,compo4,6,FALSE)</f>
        <v>0</v>
      </c>
      <c r="J48" s="1"/>
    </row>
    <row r="49" spans="1:10" x14ac:dyDescent="0.2">
      <c r="A49" s="283" t="str">
        <f>'componentes POA'!C307</f>
        <v>ESCUELA DE ARTES</v>
      </c>
      <c r="B49" s="284"/>
      <c r="C49" s="285"/>
      <c r="D49" s="82">
        <f>VLOOKUP($E$43,compo5,2,FALSE)</f>
        <v>0</v>
      </c>
      <c r="E49" s="81"/>
      <c r="F49" s="82">
        <f>VLOOKUP($E$43,compo5,3,FALSE)</f>
        <v>0</v>
      </c>
      <c r="G49" s="82">
        <f>VLOOKUP($E$43,compo5,5,FALSE)</f>
        <v>0</v>
      </c>
      <c r="H49" s="81"/>
      <c r="I49" s="83">
        <f>VLOOKUP($E$43,compo5,6,FALSE)</f>
        <v>0</v>
      </c>
      <c r="J49" s="1"/>
    </row>
    <row r="50" spans="1:10" x14ac:dyDescent="0.2">
      <c r="A50" s="283" t="str">
        <f>'componentes POA'!C364</f>
        <v>GALERIAS</v>
      </c>
      <c r="B50" s="284"/>
      <c r="C50" s="285"/>
      <c r="D50" s="82">
        <f>VLOOKUP($E$43,compo6,2,FALSE)</f>
        <v>0</v>
      </c>
      <c r="E50" s="81"/>
      <c r="F50" s="82">
        <f>VLOOKUP($E$43,compo6,3,FALSE)</f>
        <v>0</v>
      </c>
      <c r="G50" s="82">
        <f>VLOOKUP($E$43,compo6,5,FALSE)</f>
        <v>0</v>
      </c>
      <c r="H50" s="81"/>
      <c r="I50" s="83">
        <f>VLOOKUP($E$43,compo6,6,FALSE)</f>
        <v>0</v>
      </c>
      <c r="J50" s="1"/>
    </row>
    <row r="51" spans="1:10" x14ac:dyDescent="0.2">
      <c r="A51" s="311" t="str">
        <f>'componentes POA'!C421</f>
        <v>COMUNICACIÓN SOCIAL</v>
      </c>
      <c r="B51" s="284"/>
      <c r="C51" s="285"/>
      <c r="D51" s="226">
        <f>VLOOKUP($E$43,compo7,2,FALSE)</f>
        <v>0</v>
      </c>
      <c r="E51" s="227"/>
      <c r="F51" s="82">
        <f>VLOOKUP($E$43,compo7,3,FALSE)</f>
        <v>0</v>
      </c>
      <c r="G51" s="226">
        <f>VLOOKUP($E$43,compo7,5,FALSE)</f>
        <v>0</v>
      </c>
      <c r="H51" s="227"/>
      <c r="I51" s="83">
        <f>VLOOKUP($E$43,compo7,6,FALSE)</f>
        <v>0</v>
      </c>
      <c r="J51" s="1"/>
    </row>
    <row r="52" spans="1:10" x14ac:dyDescent="0.2">
      <c r="A52" s="311" t="str">
        <f>'componentes POA'!C480</f>
        <v>EVENTOS CULTURALES</v>
      </c>
      <c r="B52" s="284"/>
      <c r="C52" s="284"/>
      <c r="D52" s="82">
        <f>VLOOKUP($E$43,compo8,2,FALSE)</f>
        <v>0</v>
      </c>
      <c r="E52" s="81"/>
      <c r="F52" s="82">
        <f>VLOOKUP($E$43,compo8,3,FALSE)</f>
        <v>0</v>
      </c>
      <c r="G52" s="82">
        <f>VLOOKUP($E$43,compo8,5,FALSE)</f>
        <v>0</v>
      </c>
      <c r="H52" s="81"/>
      <c r="I52" s="83">
        <f>VLOOKUP($E$43,compo8,6,FALSE)</f>
        <v>0</v>
      </c>
      <c r="J52" s="1"/>
    </row>
    <row r="53" spans="1:10" x14ac:dyDescent="0.2">
      <c r="A53" s="229"/>
      <c r="B53" s="5"/>
      <c r="C53" s="5"/>
      <c r="D53" s="230"/>
      <c r="E53" s="231"/>
      <c r="F53" s="230"/>
      <c r="G53" s="230"/>
      <c r="H53" s="231"/>
      <c r="I53" s="230"/>
      <c r="J53" s="1"/>
    </row>
    <row r="54" spans="1:10" x14ac:dyDescent="0.2">
      <c r="A54" s="38"/>
      <c r="B54" s="38"/>
      <c r="C54" s="38"/>
      <c r="D54" s="110"/>
      <c r="E54" s="34"/>
      <c r="F54" s="110"/>
      <c r="G54" s="110"/>
      <c r="J54" s="1"/>
    </row>
    <row r="55" spans="1:10" x14ac:dyDescent="0.2">
      <c r="A55" s="299" t="s">
        <v>10</v>
      </c>
      <c r="B55" s="300"/>
      <c r="C55" s="301"/>
      <c r="D55" s="8"/>
      <c r="E55" s="8"/>
      <c r="F55" s="19"/>
      <c r="G55" s="8"/>
      <c r="J55" s="8"/>
    </row>
    <row r="56" spans="1:10" x14ac:dyDescent="0.2">
      <c r="A56" s="302" t="s">
        <v>9</v>
      </c>
      <c r="B56" s="303"/>
      <c r="C56" s="304"/>
      <c r="D56" s="302" t="s">
        <v>68</v>
      </c>
      <c r="E56" s="304"/>
      <c r="F56" s="19"/>
      <c r="G56" s="8"/>
      <c r="J56" s="8"/>
    </row>
    <row r="57" spans="1:10" x14ac:dyDescent="0.2">
      <c r="A57" s="305" t="str">
        <f t="shared" ref="A57:A63" si="0">A45</f>
        <v>PROYECTOS  GESTIONADOS</v>
      </c>
      <c r="B57" s="306"/>
      <c r="C57" s="307"/>
      <c r="D57" s="80">
        <v>0.1</v>
      </c>
      <c r="E57" s="101"/>
      <c r="F57" s="19"/>
      <c r="G57" s="8"/>
      <c r="J57" s="8"/>
    </row>
    <row r="58" spans="1:10" ht="12.75" customHeight="1" x14ac:dyDescent="0.2">
      <c r="A58" s="305" t="str">
        <f t="shared" si="0"/>
        <v>CULTURAS POPULARES</v>
      </c>
      <c r="B58" s="306"/>
      <c r="C58" s="307"/>
      <c r="D58" s="80">
        <v>0.1</v>
      </c>
      <c r="E58" s="101"/>
      <c r="F58" s="19"/>
      <c r="G58" s="8"/>
      <c r="J58" s="8"/>
    </row>
    <row r="59" spans="1:10" ht="12.75" customHeight="1" x14ac:dyDescent="0.2">
      <c r="A59" s="305" t="str">
        <f t="shared" si="0"/>
        <v>MUSEOS</v>
      </c>
      <c r="B59" s="306"/>
      <c r="C59" s="307"/>
      <c r="D59" s="80">
        <v>0.1</v>
      </c>
      <c r="E59" s="101"/>
      <c r="F59" s="19"/>
      <c r="G59" s="8"/>
      <c r="J59" s="8"/>
    </row>
    <row r="60" spans="1:10" x14ac:dyDescent="0.2">
      <c r="A60" s="305" t="str">
        <f t="shared" si="0"/>
        <v>BIBLIOTECAS</v>
      </c>
      <c r="B60" s="306"/>
      <c r="C60" s="307"/>
      <c r="D60" s="80">
        <v>0.1</v>
      </c>
      <c r="E60" s="101"/>
      <c r="F60" s="19"/>
      <c r="G60" s="8"/>
      <c r="J60" s="8"/>
    </row>
    <row r="61" spans="1:10" x14ac:dyDescent="0.2">
      <c r="A61" s="305" t="str">
        <f t="shared" si="0"/>
        <v>ESCUELA DE ARTES</v>
      </c>
      <c r="B61" s="306"/>
      <c r="C61" s="307"/>
      <c r="D61" s="80">
        <v>0.1</v>
      </c>
      <c r="E61" s="202"/>
      <c r="F61" s="19"/>
      <c r="G61" s="185"/>
      <c r="J61" s="185"/>
    </row>
    <row r="62" spans="1:10" x14ac:dyDescent="0.2">
      <c r="A62" s="305" t="str">
        <f t="shared" si="0"/>
        <v>GALERIAS</v>
      </c>
      <c r="B62" s="306"/>
      <c r="C62" s="307"/>
      <c r="D62" s="80">
        <v>0.2</v>
      </c>
      <c r="E62" s="202"/>
      <c r="F62" s="19"/>
      <c r="G62" s="185"/>
      <c r="J62" s="185"/>
    </row>
    <row r="63" spans="1:10" x14ac:dyDescent="0.2">
      <c r="A63" s="305" t="str">
        <f t="shared" si="0"/>
        <v>COMUNICACIÓN SOCIAL</v>
      </c>
      <c r="B63" s="306"/>
      <c r="C63" s="307"/>
      <c r="D63" s="80">
        <v>0.2</v>
      </c>
      <c r="E63" s="202"/>
      <c r="F63" s="19"/>
      <c r="G63" s="211"/>
      <c r="J63" s="211"/>
    </row>
    <row r="64" spans="1:10" x14ac:dyDescent="0.2">
      <c r="A64" s="317" t="s">
        <v>316</v>
      </c>
      <c r="B64" s="306"/>
      <c r="C64" s="307"/>
      <c r="D64" s="80">
        <v>0.1</v>
      </c>
      <c r="E64" s="202"/>
      <c r="F64" s="19"/>
      <c r="G64" s="222"/>
      <c r="J64" s="222"/>
    </row>
    <row r="65" spans="1:10" x14ac:dyDescent="0.2">
      <c r="A65" s="38"/>
      <c r="B65" s="38"/>
      <c r="C65" s="38"/>
      <c r="D65" s="203">
        <f>SUM(D57:D64)</f>
        <v>0.99999999999999989</v>
      </c>
      <c r="E65" s="204"/>
      <c r="F65" s="4"/>
      <c r="G65" s="189"/>
      <c r="H65" s="1"/>
      <c r="I65" s="1"/>
      <c r="J65" s="189"/>
    </row>
    <row r="66" spans="1:10" x14ac:dyDescent="0.2">
      <c r="A66" s="38"/>
      <c r="B66" s="38"/>
      <c r="C66" s="38"/>
      <c r="D66" s="113"/>
      <c r="E66" s="205"/>
      <c r="F66" s="4"/>
      <c r="G66" s="189"/>
      <c r="H66" s="1"/>
      <c r="I66" s="1"/>
      <c r="J66" s="189"/>
    </row>
    <row r="67" spans="1:10" x14ac:dyDescent="0.2">
      <c r="A67" s="38"/>
      <c r="B67" s="38"/>
      <c r="C67" s="38"/>
      <c r="D67" s="113"/>
      <c r="E67" s="205"/>
      <c r="F67" s="4"/>
      <c r="G67" s="189"/>
      <c r="H67" s="1"/>
      <c r="I67" s="1"/>
      <c r="J67" s="18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312"/>
      <c r="B69" s="312"/>
      <c r="D69" s="315" t="s">
        <v>92</v>
      </c>
      <c r="E69" s="315"/>
      <c r="F69" s="315"/>
      <c r="I69" s="312"/>
      <c r="J69" s="312"/>
    </row>
    <row r="70" spans="1:10" x14ac:dyDescent="0.2">
      <c r="A70" s="313" t="s">
        <v>251</v>
      </c>
      <c r="B70" s="313"/>
      <c r="C70" s="133"/>
      <c r="D70" s="316" t="s">
        <v>249</v>
      </c>
      <c r="E70" s="316"/>
      <c r="F70" s="316"/>
      <c r="I70" s="313" t="s">
        <v>11</v>
      </c>
      <c r="J70" s="313"/>
    </row>
    <row r="71" spans="1:10" x14ac:dyDescent="0.2">
      <c r="A71" s="314" t="s">
        <v>252</v>
      </c>
      <c r="B71" s="314"/>
      <c r="C71" s="133"/>
      <c r="D71" s="314" t="s">
        <v>250</v>
      </c>
      <c r="E71" s="314"/>
      <c r="F71" s="314"/>
      <c r="I71" s="314" t="s">
        <v>82</v>
      </c>
      <c r="J71" s="314"/>
    </row>
    <row r="72" spans="1:10" x14ac:dyDescent="0.2">
      <c r="A72" s="314" t="s">
        <v>81</v>
      </c>
      <c r="B72" s="314"/>
      <c r="C72" s="133"/>
      <c r="D72" s="314" t="s">
        <v>83</v>
      </c>
      <c r="E72" s="314"/>
      <c r="F72" s="314"/>
      <c r="I72" s="314" t="s">
        <v>91</v>
      </c>
      <c r="J72" s="314"/>
    </row>
  </sheetData>
  <sheetProtection algorithmName="SHA-512" hashValue="SIp2yWPKyXM3l1QXaLXbpHBNBva8owBfSL86UjsolnPpcCrizlNQG0ZH9WqXGj2kRVGQDnAt0o5nt8CaJ8GpEg==" saltValue="QDbDx+uRVe5q9gTo4tpvDA==" spinCount="100000" sheet="1" objects="1" scenarios="1"/>
  <protectedRanges>
    <protectedRange sqref="I69:J72" name="revisa"/>
    <protectedRange sqref="A69:B72" name="elabora"/>
    <protectedRange sqref="D57:E64" name="usodeltiempo_1"/>
    <protectedRange sqref="E43" name="mes_1"/>
    <protectedRange sqref="A19:J21" name="vision"/>
    <protectedRange sqref="C9:J9" name="dependencia"/>
    <protectedRange sqref="C11:J11" name="arearesponsable"/>
    <protectedRange sqref="A14:J16" name="mision"/>
    <protectedRange sqref="D69:F72" name="autoriza"/>
  </protectedRanges>
  <mergeCells count="74">
    <mergeCell ref="I69:J69"/>
    <mergeCell ref="I70:J70"/>
    <mergeCell ref="I71:J71"/>
    <mergeCell ref="I72:J72"/>
    <mergeCell ref="A61:C61"/>
    <mergeCell ref="A62:C62"/>
    <mergeCell ref="A69:B69"/>
    <mergeCell ref="A70:B70"/>
    <mergeCell ref="A71:B71"/>
    <mergeCell ref="A63:C63"/>
    <mergeCell ref="D69:F69"/>
    <mergeCell ref="D70:F70"/>
    <mergeCell ref="D71:F71"/>
    <mergeCell ref="D72:F72"/>
    <mergeCell ref="A72:B72"/>
    <mergeCell ref="A64:C64"/>
    <mergeCell ref="A58:C58"/>
    <mergeCell ref="A59:C59"/>
    <mergeCell ref="A60:C60"/>
    <mergeCell ref="A45:C45"/>
    <mergeCell ref="A46:C46"/>
    <mergeCell ref="A47:C47"/>
    <mergeCell ref="A48:C48"/>
    <mergeCell ref="A55:C55"/>
    <mergeCell ref="A56:C56"/>
    <mergeCell ref="A49:C49"/>
    <mergeCell ref="A50:C50"/>
    <mergeCell ref="A51:C51"/>
    <mergeCell ref="A52:C52"/>
    <mergeCell ref="G43:I43"/>
    <mergeCell ref="A44:C44"/>
    <mergeCell ref="D44:E44"/>
    <mergeCell ref="G44:H44"/>
    <mergeCell ref="A57:C57"/>
    <mergeCell ref="D56:E56"/>
    <mergeCell ref="B40:C40"/>
    <mergeCell ref="D40:E40"/>
    <mergeCell ref="B41:C41"/>
    <mergeCell ref="D41:E41"/>
    <mergeCell ref="A43:C43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D31:E31"/>
    <mergeCell ref="B32:C32"/>
    <mergeCell ref="D32:E32"/>
    <mergeCell ref="B33:C33"/>
    <mergeCell ref="D33:E33"/>
    <mergeCell ref="B31:C31"/>
    <mergeCell ref="A7:J7"/>
    <mergeCell ref="C9:J9"/>
    <mergeCell ref="C11:J11"/>
    <mergeCell ref="A13:J13"/>
    <mergeCell ref="A14:J16"/>
    <mergeCell ref="A18:J18"/>
    <mergeCell ref="A19:J21"/>
    <mergeCell ref="A23:C23"/>
    <mergeCell ref="F23:H23"/>
    <mergeCell ref="A25:C25"/>
    <mergeCell ref="B28:C28"/>
    <mergeCell ref="H28:I28"/>
    <mergeCell ref="B29:C29"/>
    <mergeCell ref="D29:E29"/>
    <mergeCell ref="B30:C30"/>
    <mergeCell ref="D30:E30"/>
  </mergeCells>
  <pageMargins left="0.55000000000000004" right="0.44" top="0.38" bottom="0.38" header="0.3" footer="0.3"/>
  <pageSetup paperSize="1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C6" sqref="C6"/>
    </sheetView>
  </sheetViews>
  <sheetFormatPr baseColWidth="10" defaultColWidth="11.42578125" defaultRowHeight="15" x14ac:dyDescent="0.25"/>
  <cols>
    <col min="1" max="1" width="3.5703125" customWidth="1"/>
    <col min="2" max="2" width="15.28515625" customWidth="1"/>
    <col min="3" max="3" width="33.5703125" customWidth="1"/>
    <col min="4" max="4" width="16.28515625" style="153" customWidth="1"/>
    <col min="5" max="5" width="18.140625" style="153" customWidth="1"/>
    <col min="6" max="6" width="16.140625" style="153" customWidth="1"/>
    <col min="7" max="8" width="16.42578125" style="153" customWidth="1"/>
    <col min="9" max="9" width="15.85546875" style="153" customWidth="1"/>
    <col min="10" max="10" width="16.5703125" style="153" customWidth="1"/>
    <col min="11" max="11" width="18.5703125" style="153" customWidth="1"/>
    <col min="12" max="12" width="18.7109375" style="153" customWidth="1"/>
    <col min="13" max="13" width="16.42578125" style="153" customWidth="1"/>
    <col min="14" max="14" width="17.5703125" style="153" customWidth="1"/>
    <col min="15" max="16" width="16.28515625" style="153" customWidth="1"/>
  </cols>
  <sheetData>
    <row r="1" spans="1:16" ht="20.25" x14ac:dyDescent="0.3">
      <c r="A1" s="152" t="s">
        <v>25</v>
      </c>
    </row>
    <row r="2" spans="1:16" ht="15.75" x14ac:dyDescent="0.25">
      <c r="A2" s="154" t="s">
        <v>129</v>
      </c>
    </row>
    <row r="3" spans="1:16" ht="15.75" x14ac:dyDescent="0.25">
      <c r="A3" s="154" t="s">
        <v>212</v>
      </c>
    </row>
    <row r="6" spans="1:16" ht="15.75" x14ac:dyDescent="0.25">
      <c r="B6" s="155" t="s">
        <v>130</v>
      </c>
      <c r="C6" s="154" t="str">
        <f>'Caratula POA'!C9</f>
        <v>Cultura</v>
      </c>
    </row>
    <row r="8" spans="1:16" ht="15.75" x14ac:dyDescent="0.25">
      <c r="B8" s="156" t="s">
        <v>131</v>
      </c>
      <c r="C8" s="157" t="s">
        <v>132</v>
      </c>
      <c r="D8" s="158" t="s">
        <v>26</v>
      </c>
      <c r="E8" s="158" t="s">
        <v>27</v>
      </c>
      <c r="F8" s="158" t="s">
        <v>28</v>
      </c>
      <c r="G8" s="158" t="s">
        <v>29</v>
      </c>
      <c r="H8" s="158" t="s">
        <v>30</v>
      </c>
      <c r="I8" s="158" t="s">
        <v>31</v>
      </c>
      <c r="J8" s="158" t="s">
        <v>32</v>
      </c>
      <c r="K8" s="158" t="s">
        <v>33</v>
      </c>
      <c r="L8" s="158" t="s">
        <v>133</v>
      </c>
      <c r="M8" s="158" t="s">
        <v>34</v>
      </c>
      <c r="N8" s="158" t="s">
        <v>35</v>
      </c>
      <c r="O8" s="158" t="s">
        <v>36</v>
      </c>
      <c r="P8" s="158" t="s">
        <v>24</v>
      </c>
    </row>
    <row r="9" spans="1:16" ht="15.75" x14ac:dyDescent="0.25">
      <c r="B9" s="457" t="s">
        <v>134</v>
      </c>
      <c r="C9" s="458"/>
      <c r="D9" s="159">
        <f>SUM(D10:D14)</f>
        <v>100</v>
      </c>
      <c r="E9" s="159">
        <f t="shared" ref="E9:P9" si="0">SUM(E10:E14)</f>
        <v>0</v>
      </c>
      <c r="F9" s="159">
        <f t="shared" si="0"/>
        <v>0</v>
      </c>
      <c r="G9" s="159">
        <f t="shared" si="0"/>
        <v>0</v>
      </c>
      <c r="H9" s="159">
        <f t="shared" si="0"/>
        <v>0</v>
      </c>
      <c r="I9" s="159">
        <f t="shared" si="0"/>
        <v>0</v>
      </c>
      <c r="J9" s="159">
        <f t="shared" si="0"/>
        <v>0</v>
      </c>
      <c r="K9" s="159">
        <f t="shared" si="0"/>
        <v>0</v>
      </c>
      <c r="L9" s="159">
        <f t="shared" si="0"/>
        <v>0</v>
      </c>
      <c r="M9" s="159">
        <f t="shared" si="0"/>
        <v>0</v>
      </c>
      <c r="N9" s="159">
        <f t="shared" si="0"/>
        <v>0</v>
      </c>
      <c r="O9" s="159">
        <f t="shared" si="0"/>
        <v>0</v>
      </c>
      <c r="P9" s="159">
        <f t="shared" si="0"/>
        <v>100</v>
      </c>
    </row>
    <row r="10" spans="1:16" ht="30.75" x14ac:dyDescent="0.25">
      <c r="B10" s="170" t="s">
        <v>182</v>
      </c>
      <c r="C10" s="161" t="s">
        <v>135</v>
      </c>
      <c r="D10" s="162">
        <v>100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>
        <f t="shared" ref="P10:P15" si="1">SUM(D10:O10)</f>
        <v>100</v>
      </c>
    </row>
    <row r="11" spans="1:16" ht="30.75" x14ac:dyDescent="0.25">
      <c r="B11" s="170" t="s">
        <v>183</v>
      </c>
      <c r="C11" s="161" t="s">
        <v>136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>
        <f t="shared" si="1"/>
        <v>0</v>
      </c>
    </row>
    <row r="12" spans="1:16" ht="30.75" x14ac:dyDescent="0.25">
      <c r="B12" s="170" t="s">
        <v>184</v>
      </c>
      <c r="C12" s="161" t="s">
        <v>137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>
        <f t="shared" si="1"/>
        <v>0</v>
      </c>
    </row>
    <row r="13" spans="1:16" ht="15.75" x14ac:dyDescent="0.25">
      <c r="B13" s="170" t="s">
        <v>185</v>
      </c>
      <c r="C13" s="164" t="s">
        <v>138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>
        <f t="shared" si="1"/>
        <v>0</v>
      </c>
    </row>
    <row r="14" spans="1:16" ht="30.75" x14ac:dyDescent="0.25">
      <c r="B14" s="170" t="s">
        <v>186</v>
      </c>
      <c r="C14" s="161" t="s">
        <v>139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>
        <f t="shared" si="1"/>
        <v>0</v>
      </c>
    </row>
    <row r="15" spans="1:16" ht="15.75" x14ac:dyDescent="0.25">
      <c r="B15" s="165"/>
      <c r="C15" s="166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>
        <f t="shared" si="1"/>
        <v>0</v>
      </c>
    </row>
    <row r="16" spans="1:16" ht="15.75" x14ac:dyDescent="0.25">
      <c r="B16" s="457" t="s">
        <v>140</v>
      </c>
      <c r="C16" s="458"/>
      <c r="D16" s="167">
        <f>SUM(D17:D24)</f>
        <v>0</v>
      </c>
      <c r="E16" s="167">
        <f>SUM(E17:E24)</f>
        <v>0</v>
      </c>
      <c r="F16" s="167">
        <f t="shared" ref="F16:P16" si="2">SUM(F17:F24)</f>
        <v>0</v>
      </c>
      <c r="G16" s="167">
        <f t="shared" si="2"/>
        <v>0</v>
      </c>
      <c r="H16" s="167">
        <f t="shared" si="2"/>
        <v>0</v>
      </c>
      <c r="I16" s="167">
        <f t="shared" si="2"/>
        <v>0</v>
      </c>
      <c r="J16" s="167">
        <f t="shared" si="2"/>
        <v>0</v>
      </c>
      <c r="K16" s="167">
        <f t="shared" si="2"/>
        <v>0</v>
      </c>
      <c r="L16" s="167">
        <f t="shared" si="2"/>
        <v>0</v>
      </c>
      <c r="M16" s="167">
        <f t="shared" si="2"/>
        <v>0</v>
      </c>
      <c r="N16" s="167">
        <f t="shared" si="2"/>
        <v>0</v>
      </c>
      <c r="O16" s="167">
        <f t="shared" si="2"/>
        <v>0</v>
      </c>
      <c r="P16" s="167">
        <f t="shared" si="2"/>
        <v>0</v>
      </c>
    </row>
    <row r="17" spans="2:16" ht="45.75" x14ac:dyDescent="0.25">
      <c r="B17" s="170" t="s">
        <v>187</v>
      </c>
      <c r="C17" s="168" t="s">
        <v>141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3">
        <f t="shared" ref="P17:P25" si="3">SUM(D17:O17)</f>
        <v>0</v>
      </c>
    </row>
    <row r="18" spans="2:16" ht="15.75" x14ac:dyDescent="0.25">
      <c r="B18" s="170" t="s">
        <v>188</v>
      </c>
      <c r="C18" s="164" t="s">
        <v>142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3">
        <f t="shared" si="3"/>
        <v>0</v>
      </c>
    </row>
    <row r="19" spans="2:16" ht="30.75" x14ac:dyDescent="0.25">
      <c r="B19" s="170" t="s">
        <v>189</v>
      </c>
      <c r="C19" s="166" t="s">
        <v>143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3">
        <f t="shared" si="3"/>
        <v>0</v>
      </c>
    </row>
    <row r="20" spans="2:16" ht="30.75" x14ac:dyDescent="0.25">
      <c r="B20" s="170" t="s">
        <v>190</v>
      </c>
      <c r="C20" s="166" t="s">
        <v>144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3">
        <f t="shared" si="3"/>
        <v>0</v>
      </c>
    </row>
    <row r="21" spans="2:16" ht="30.75" x14ac:dyDescent="0.25">
      <c r="B21" s="170" t="s">
        <v>191</v>
      </c>
      <c r="C21" s="166" t="s">
        <v>145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3">
        <f t="shared" si="3"/>
        <v>0</v>
      </c>
    </row>
    <row r="22" spans="2:16" ht="45.75" x14ac:dyDescent="0.25">
      <c r="B22" s="170" t="s">
        <v>192</v>
      </c>
      <c r="C22" s="166" t="s">
        <v>146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>
        <f t="shared" si="3"/>
        <v>0</v>
      </c>
    </row>
    <row r="23" spans="2:16" ht="30.75" hidden="1" x14ac:dyDescent="0.25">
      <c r="B23" s="170">
        <v>2800</v>
      </c>
      <c r="C23" s="166" t="s">
        <v>147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>
        <f t="shared" si="3"/>
        <v>0</v>
      </c>
    </row>
    <row r="24" spans="2:16" ht="30.75" x14ac:dyDescent="0.25">
      <c r="B24" s="170" t="s">
        <v>193</v>
      </c>
      <c r="C24" s="168" t="s">
        <v>148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3">
        <f t="shared" si="3"/>
        <v>0</v>
      </c>
    </row>
    <row r="25" spans="2:16" ht="15.75" x14ac:dyDescent="0.25">
      <c r="B25" s="169"/>
      <c r="C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>
        <f t="shared" si="3"/>
        <v>0</v>
      </c>
    </row>
    <row r="26" spans="2:16" ht="15.75" x14ac:dyDescent="0.25">
      <c r="B26" s="457" t="s">
        <v>149</v>
      </c>
      <c r="C26" s="458"/>
      <c r="D26" s="167">
        <f>SUM(D27:D35)</f>
        <v>0</v>
      </c>
      <c r="E26" s="167">
        <f t="shared" ref="E26:P26" si="4">SUM(E27:E35)</f>
        <v>0</v>
      </c>
      <c r="F26" s="167">
        <f t="shared" si="4"/>
        <v>0</v>
      </c>
      <c r="G26" s="167">
        <f t="shared" si="4"/>
        <v>0</v>
      </c>
      <c r="H26" s="167">
        <f t="shared" si="4"/>
        <v>0</v>
      </c>
      <c r="I26" s="167">
        <f t="shared" si="4"/>
        <v>0</v>
      </c>
      <c r="J26" s="167">
        <f t="shared" si="4"/>
        <v>0</v>
      </c>
      <c r="K26" s="167">
        <f t="shared" si="4"/>
        <v>0</v>
      </c>
      <c r="L26" s="167">
        <f t="shared" si="4"/>
        <v>0</v>
      </c>
      <c r="M26" s="167">
        <f t="shared" si="4"/>
        <v>0</v>
      </c>
      <c r="N26" s="167">
        <f t="shared" si="4"/>
        <v>0</v>
      </c>
      <c r="O26" s="167">
        <f t="shared" si="4"/>
        <v>0</v>
      </c>
      <c r="P26" s="167">
        <f t="shared" si="4"/>
        <v>0</v>
      </c>
    </row>
    <row r="27" spans="2:16" ht="15.75" x14ac:dyDescent="0.25">
      <c r="B27" s="170" t="s">
        <v>194</v>
      </c>
      <c r="C27" s="170" t="s">
        <v>150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3">
        <f t="shared" ref="P27:P47" si="5">SUM(D27:O27)</f>
        <v>0</v>
      </c>
    </row>
    <row r="28" spans="2:16" ht="15.75" x14ac:dyDescent="0.25">
      <c r="B28" s="170" t="s">
        <v>195</v>
      </c>
      <c r="C28" s="171" t="s">
        <v>151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3">
        <f t="shared" si="5"/>
        <v>0</v>
      </c>
    </row>
    <row r="29" spans="2:16" ht="45.75" x14ac:dyDescent="0.25">
      <c r="B29" s="170" t="s">
        <v>196</v>
      </c>
      <c r="C29" s="166" t="s">
        <v>152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3">
        <f t="shared" si="5"/>
        <v>0</v>
      </c>
    </row>
    <row r="30" spans="2:16" ht="30.75" x14ac:dyDescent="0.25">
      <c r="B30" s="170" t="s">
        <v>197</v>
      </c>
      <c r="C30" s="166" t="s">
        <v>153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3">
        <f t="shared" si="5"/>
        <v>0</v>
      </c>
    </row>
    <row r="31" spans="2:16" ht="45.75" x14ac:dyDescent="0.25">
      <c r="B31" s="170" t="s">
        <v>198</v>
      </c>
      <c r="C31" s="166" t="s">
        <v>154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3">
        <f t="shared" si="5"/>
        <v>0</v>
      </c>
    </row>
    <row r="32" spans="2:16" ht="30.75" x14ac:dyDescent="0.25">
      <c r="B32" s="170" t="s">
        <v>199</v>
      </c>
      <c r="C32" s="166" t="s">
        <v>155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3">
        <f t="shared" si="5"/>
        <v>0</v>
      </c>
    </row>
    <row r="33" spans="2:16" ht="15.75" x14ac:dyDescent="0.25">
      <c r="B33" s="170" t="s">
        <v>200</v>
      </c>
      <c r="C33" s="171" t="s">
        <v>156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3">
        <f t="shared" si="5"/>
        <v>0</v>
      </c>
    </row>
    <row r="34" spans="2:16" ht="15.75" x14ac:dyDescent="0.25">
      <c r="B34" s="170" t="s">
        <v>201</v>
      </c>
      <c r="C34" s="171" t="s">
        <v>157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3">
        <f t="shared" si="5"/>
        <v>0</v>
      </c>
    </row>
    <row r="35" spans="2:16" ht="15.75" x14ac:dyDescent="0.25">
      <c r="B35" s="170" t="s">
        <v>202</v>
      </c>
      <c r="C35" s="171" t="s">
        <v>158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3">
        <f t="shared" si="5"/>
        <v>0</v>
      </c>
    </row>
    <row r="36" spans="2:16" ht="15.75" hidden="1" x14ac:dyDescent="0.25">
      <c r="B36" s="172"/>
      <c r="C36" s="173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5"/>
      <c r="O36" s="175"/>
      <c r="P36" s="163">
        <f t="shared" si="5"/>
        <v>0</v>
      </c>
    </row>
    <row r="37" spans="2:16" ht="15.75" hidden="1" x14ac:dyDescent="0.25">
      <c r="B37" s="457" t="s">
        <v>159</v>
      </c>
      <c r="C37" s="459"/>
      <c r="D37" s="459"/>
      <c r="E37" s="458"/>
      <c r="F37" s="176"/>
      <c r="G37" s="176"/>
      <c r="H37" s="176"/>
      <c r="I37" s="176"/>
      <c r="J37" s="176"/>
      <c r="K37" s="176"/>
      <c r="L37" s="176"/>
      <c r="M37" s="176"/>
      <c r="N37" s="177"/>
      <c r="O37" s="177"/>
      <c r="P37" s="163">
        <f t="shared" si="5"/>
        <v>0</v>
      </c>
    </row>
    <row r="38" spans="2:16" ht="30.75" hidden="1" x14ac:dyDescent="0.25">
      <c r="B38" s="165">
        <v>4100</v>
      </c>
      <c r="C38" s="166" t="s">
        <v>160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63">
        <f t="shared" si="5"/>
        <v>0</v>
      </c>
    </row>
    <row r="39" spans="2:16" ht="30.75" hidden="1" x14ac:dyDescent="0.25">
      <c r="B39" s="165">
        <v>4200</v>
      </c>
      <c r="C39" s="166" t="s">
        <v>161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63">
        <f t="shared" si="5"/>
        <v>0</v>
      </c>
    </row>
    <row r="40" spans="2:16" ht="15.75" hidden="1" x14ac:dyDescent="0.25">
      <c r="B40" s="165">
        <v>4300</v>
      </c>
      <c r="C40" s="171" t="s">
        <v>162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63">
        <f t="shared" si="5"/>
        <v>0</v>
      </c>
    </row>
    <row r="41" spans="2:16" ht="15.75" hidden="1" x14ac:dyDescent="0.25">
      <c r="B41" s="165">
        <v>4400</v>
      </c>
      <c r="C41" s="171" t="s">
        <v>163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63">
        <f t="shared" si="5"/>
        <v>0</v>
      </c>
    </row>
    <row r="42" spans="2:16" ht="15.75" hidden="1" x14ac:dyDescent="0.25">
      <c r="B42" s="165">
        <v>4500</v>
      </c>
      <c r="C42" s="171" t="s">
        <v>164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63">
        <f t="shared" si="5"/>
        <v>0</v>
      </c>
    </row>
    <row r="43" spans="2:16" ht="30.75" hidden="1" x14ac:dyDescent="0.25">
      <c r="B43" s="165">
        <v>4600</v>
      </c>
      <c r="C43" s="166" t="s">
        <v>165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63">
        <f t="shared" si="5"/>
        <v>0</v>
      </c>
    </row>
    <row r="44" spans="2:16" ht="30.75" hidden="1" x14ac:dyDescent="0.25">
      <c r="B44" s="165">
        <v>4700</v>
      </c>
      <c r="C44" s="166" t="s">
        <v>166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63">
        <f t="shared" si="5"/>
        <v>0</v>
      </c>
    </row>
    <row r="45" spans="2:16" ht="15.75" hidden="1" x14ac:dyDescent="0.25">
      <c r="B45" s="165">
        <v>4800</v>
      </c>
      <c r="C45" s="171" t="s">
        <v>167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63">
        <f t="shared" si="5"/>
        <v>0</v>
      </c>
    </row>
    <row r="46" spans="2:16" ht="15.75" hidden="1" x14ac:dyDescent="0.25">
      <c r="B46" s="165">
        <v>4900</v>
      </c>
      <c r="C46" s="171" t="s">
        <v>168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63">
        <f t="shared" si="5"/>
        <v>0</v>
      </c>
    </row>
    <row r="47" spans="2:16" ht="15.75" x14ac:dyDescent="0.25">
      <c r="B47" s="173"/>
      <c r="C47" s="173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63">
        <f t="shared" si="5"/>
        <v>0</v>
      </c>
    </row>
    <row r="48" spans="2:16" ht="15.75" x14ac:dyDescent="0.25">
      <c r="B48" s="178" t="s">
        <v>169</v>
      </c>
      <c r="C48" s="179"/>
      <c r="D48" s="167">
        <f>SUM(D49:D57)</f>
        <v>0</v>
      </c>
      <c r="E48" s="167">
        <f t="shared" ref="E48:P48" si="6">SUM(E49:E57)</f>
        <v>0</v>
      </c>
      <c r="F48" s="167">
        <f t="shared" si="6"/>
        <v>0</v>
      </c>
      <c r="G48" s="167">
        <f t="shared" si="6"/>
        <v>0</v>
      </c>
      <c r="H48" s="167">
        <f t="shared" si="6"/>
        <v>0</v>
      </c>
      <c r="I48" s="167">
        <f t="shared" si="6"/>
        <v>0</v>
      </c>
      <c r="J48" s="167">
        <f t="shared" si="6"/>
        <v>0</v>
      </c>
      <c r="K48" s="167">
        <f t="shared" si="6"/>
        <v>0</v>
      </c>
      <c r="L48" s="167">
        <f t="shared" si="6"/>
        <v>0</v>
      </c>
      <c r="M48" s="167">
        <f t="shared" si="6"/>
        <v>0</v>
      </c>
      <c r="N48" s="167">
        <f t="shared" si="6"/>
        <v>0</v>
      </c>
      <c r="O48" s="167">
        <f t="shared" si="6"/>
        <v>0</v>
      </c>
      <c r="P48" s="167">
        <f t="shared" si="6"/>
        <v>0</v>
      </c>
    </row>
    <row r="49" spans="2:16" ht="30.75" x14ac:dyDescent="0.25">
      <c r="B49" s="170" t="s">
        <v>203</v>
      </c>
      <c r="C49" s="166" t="s">
        <v>170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3">
        <f t="shared" ref="P49:P58" si="7">SUM(D49:O49)</f>
        <v>0</v>
      </c>
    </row>
    <row r="50" spans="2:16" ht="30.75" x14ac:dyDescent="0.25">
      <c r="B50" s="170" t="s">
        <v>204</v>
      </c>
      <c r="C50" s="166" t="s">
        <v>171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3">
        <f t="shared" si="7"/>
        <v>0</v>
      </c>
    </row>
    <row r="51" spans="2:16" ht="30.75" x14ac:dyDescent="0.25">
      <c r="B51" s="170" t="s">
        <v>205</v>
      </c>
      <c r="C51" s="166" t="s">
        <v>172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3">
        <f t="shared" si="7"/>
        <v>0</v>
      </c>
    </row>
    <row r="52" spans="2:16" ht="30.75" x14ac:dyDescent="0.25">
      <c r="B52" s="170" t="s">
        <v>206</v>
      </c>
      <c r="C52" s="166" t="s">
        <v>173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3">
        <f t="shared" si="7"/>
        <v>0</v>
      </c>
    </row>
    <row r="53" spans="2:16" ht="15.75" x14ac:dyDescent="0.25">
      <c r="B53" s="170" t="s">
        <v>207</v>
      </c>
      <c r="C53" s="171" t="s">
        <v>174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3">
        <f t="shared" si="7"/>
        <v>0</v>
      </c>
    </row>
    <row r="54" spans="2:16" ht="30.75" x14ac:dyDescent="0.25">
      <c r="B54" s="170" t="s">
        <v>208</v>
      </c>
      <c r="C54" s="166" t="s">
        <v>175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3">
        <f t="shared" si="7"/>
        <v>0</v>
      </c>
    </row>
    <row r="55" spans="2:16" ht="15.75" hidden="1" x14ac:dyDescent="0.25">
      <c r="B55" s="165">
        <v>5700</v>
      </c>
      <c r="C55" s="171" t="s">
        <v>176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3">
        <f t="shared" si="7"/>
        <v>0</v>
      </c>
    </row>
    <row r="56" spans="2:16" ht="15.75" hidden="1" x14ac:dyDescent="0.25">
      <c r="B56" s="165">
        <v>5800</v>
      </c>
      <c r="C56" s="171" t="s">
        <v>177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3">
        <f t="shared" si="7"/>
        <v>0</v>
      </c>
    </row>
    <row r="57" spans="2:16" ht="15.75" x14ac:dyDescent="0.25">
      <c r="B57" s="170" t="s">
        <v>209</v>
      </c>
      <c r="C57" s="171" t="s">
        <v>178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3">
        <f t="shared" si="7"/>
        <v>0</v>
      </c>
    </row>
    <row r="58" spans="2:16" ht="15.75" x14ac:dyDescent="0.25">
      <c r="B58" s="173"/>
      <c r="C58" s="173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63">
        <f t="shared" si="7"/>
        <v>0</v>
      </c>
    </row>
    <row r="59" spans="2:16" ht="15.75" x14ac:dyDescent="0.25">
      <c r="B59" s="457" t="s">
        <v>179</v>
      </c>
      <c r="C59" s="458"/>
      <c r="D59" s="167">
        <f>SUM(D60)</f>
        <v>0</v>
      </c>
      <c r="E59" s="167">
        <f t="shared" ref="E59:P59" si="8">SUM(E60)</f>
        <v>0</v>
      </c>
      <c r="F59" s="167">
        <f t="shared" si="8"/>
        <v>0</v>
      </c>
      <c r="G59" s="167">
        <f t="shared" si="8"/>
        <v>0</v>
      </c>
      <c r="H59" s="167">
        <f t="shared" si="8"/>
        <v>0</v>
      </c>
      <c r="I59" s="167">
        <f t="shared" si="8"/>
        <v>0</v>
      </c>
      <c r="J59" s="167">
        <f t="shared" si="8"/>
        <v>0</v>
      </c>
      <c r="K59" s="167">
        <f t="shared" si="8"/>
        <v>0</v>
      </c>
      <c r="L59" s="167">
        <f t="shared" si="8"/>
        <v>0</v>
      </c>
      <c r="M59" s="167">
        <f t="shared" si="8"/>
        <v>0</v>
      </c>
      <c r="N59" s="167">
        <f t="shared" si="8"/>
        <v>0</v>
      </c>
      <c r="O59" s="167">
        <f t="shared" si="8"/>
        <v>0</v>
      </c>
      <c r="P59" s="167">
        <f t="shared" si="8"/>
        <v>0</v>
      </c>
    </row>
    <row r="60" spans="2:16" ht="30.75" x14ac:dyDescent="0.25">
      <c r="B60" s="170" t="s">
        <v>210</v>
      </c>
      <c r="C60" s="166" t="s">
        <v>180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3">
        <f>SUM(D60:O60)</f>
        <v>0</v>
      </c>
    </row>
    <row r="61" spans="2:16" ht="15.75" x14ac:dyDescent="0.25">
      <c r="B61" s="172"/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63">
        <f>SUM(D61:O61)</f>
        <v>0</v>
      </c>
    </row>
    <row r="62" spans="2:16" ht="15.75" x14ac:dyDescent="0.25">
      <c r="B62" s="173"/>
      <c r="C62" s="173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63">
        <f>SUM(D62:O62)</f>
        <v>0</v>
      </c>
    </row>
    <row r="63" spans="2:16" ht="15.75" x14ac:dyDescent="0.25">
      <c r="B63" s="457" t="s">
        <v>181</v>
      </c>
      <c r="C63" s="458"/>
      <c r="D63" s="167">
        <f>D59+D48+D26+D16+D9</f>
        <v>100</v>
      </c>
      <c r="E63" s="167">
        <f t="shared" ref="E63:P63" si="9">E59+E48+E26+E16+E9</f>
        <v>0</v>
      </c>
      <c r="F63" s="167">
        <f t="shared" si="9"/>
        <v>0</v>
      </c>
      <c r="G63" s="167">
        <f t="shared" si="9"/>
        <v>0</v>
      </c>
      <c r="H63" s="167">
        <f>H59+H48+H26+H16+H9</f>
        <v>0</v>
      </c>
      <c r="I63" s="167">
        <f t="shared" si="9"/>
        <v>0</v>
      </c>
      <c r="J63" s="167">
        <f t="shared" si="9"/>
        <v>0</v>
      </c>
      <c r="K63" s="167">
        <f t="shared" si="9"/>
        <v>0</v>
      </c>
      <c r="L63" s="167">
        <f t="shared" si="9"/>
        <v>0</v>
      </c>
      <c r="M63" s="167">
        <f t="shared" si="9"/>
        <v>0</v>
      </c>
      <c r="N63" s="167">
        <f t="shared" si="9"/>
        <v>0</v>
      </c>
      <c r="O63" s="167">
        <f t="shared" si="9"/>
        <v>0</v>
      </c>
      <c r="P63" s="167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8"/>
  <sheetViews>
    <sheetView tabSelected="1" zoomScale="110" zoomScaleNormal="110" workbookViewId="0">
      <selection activeCell="F536" sqref="F536"/>
    </sheetView>
  </sheetViews>
  <sheetFormatPr baseColWidth="10" defaultColWidth="11.42578125" defaultRowHeight="12.75" x14ac:dyDescent="0.2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 x14ac:dyDescent="0.2">
      <c r="A1" s="66"/>
      <c r="B1" s="66"/>
      <c r="C1" s="67" t="s">
        <v>40</v>
      </c>
      <c r="D1" s="66" t="str">
        <f>C3</f>
        <v>PROYECTOS  GESTIONADOS</v>
      </c>
      <c r="E1" s="66"/>
      <c r="F1" s="66"/>
      <c r="G1" s="66"/>
      <c r="H1" s="66"/>
      <c r="I1" s="66"/>
      <c r="J1" s="66"/>
    </row>
    <row r="2" spans="1:10" x14ac:dyDescent="0.2">
      <c r="I2" s="338" t="s">
        <v>218</v>
      </c>
      <c r="J2" s="339"/>
    </row>
    <row r="3" spans="1:10" x14ac:dyDescent="0.2">
      <c r="A3" s="2" t="s">
        <v>11</v>
      </c>
      <c r="C3" s="366" t="s">
        <v>364</v>
      </c>
      <c r="D3" s="367"/>
      <c r="E3" s="367"/>
      <c r="F3" s="367"/>
      <c r="G3" s="369"/>
      <c r="H3" s="20"/>
      <c r="I3" s="131" t="s">
        <v>85</v>
      </c>
      <c r="J3" s="134">
        <f>beneficiarios!N8</f>
        <v>0</v>
      </c>
    </row>
    <row r="4" spans="1:10" x14ac:dyDescent="0.2">
      <c r="A4" s="2" t="s">
        <v>12</v>
      </c>
      <c r="C4" s="366" t="s">
        <v>361</v>
      </c>
      <c r="D4" s="367"/>
      <c r="E4" s="367"/>
      <c r="F4" s="367"/>
      <c r="G4" s="369"/>
      <c r="H4" s="20"/>
      <c r="I4" s="131" t="s">
        <v>215</v>
      </c>
      <c r="J4" s="195">
        <f>beneficiarios!N9</f>
        <v>0</v>
      </c>
    </row>
    <row r="5" spans="1:10" x14ac:dyDescent="0.2">
      <c r="A5" s="128" t="s">
        <v>13</v>
      </c>
      <c r="C5" s="366" t="s">
        <v>360</v>
      </c>
      <c r="D5" s="367"/>
      <c r="E5" s="367"/>
      <c r="F5" s="367"/>
      <c r="G5" s="369"/>
      <c r="H5" s="20"/>
      <c r="I5" s="132" t="s">
        <v>216</v>
      </c>
      <c r="J5" s="195">
        <f>beneficiarios!N10</f>
        <v>0</v>
      </c>
    </row>
    <row r="6" spans="1:10" ht="25.5" x14ac:dyDescent="0.2">
      <c r="A6" s="128" t="s">
        <v>239</v>
      </c>
      <c r="B6" s="136"/>
      <c r="C6" s="397" t="s">
        <v>362</v>
      </c>
      <c r="D6" s="398"/>
      <c r="E6" s="398"/>
      <c r="F6" s="398"/>
      <c r="G6" s="399"/>
      <c r="H6" s="20"/>
      <c r="I6" s="132" t="s">
        <v>217</v>
      </c>
      <c r="J6" s="195">
        <f>beneficiarios!N11</f>
        <v>0</v>
      </c>
    </row>
    <row r="7" spans="1:10" x14ac:dyDescent="0.2">
      <c r="A7" s="1"/>
    </row>
    <row r="8" spans="1:10" x14ac:dyDescent="0.2">
      <c r="A8" s="2" t="s">
        <v>15</v>
      </c>
      <c r="C8" s="348">
        <v>43101</v>
      </c>
      <c r="D8" s="352"/>
      <c r="F8" s="127" t="s">
        <v>16</v>
      </c>
      <c r="G8" s="40"/>
      <c r="I8" s="348">
        <v>43465</v>
      </c>
      <c r="J8" s="352"/>
    </row>
    <row r="10" spans="1:10" ht="12.75" customHeight="1" x14ac:dyDescent="0.2">
      <c r="A10" s="350" t="s">
        <v>76</v>
      </c>
      <c r="B10" s="351"/>
      <c r="C10" s="348">
        <v>43003</v>
      </c>
      <c r="D10" s="352"/>
      <c r="E10" s="20"/>
      <c r="F10" s="335" t="s">
        <v>240</v>
      </c>
      <c r="G10" s="336"/>
      <c r="H10" s="337"/>
      <c r="I10" s="353" t="s">
        <v>128</v>
      </c>
      <c r="J10" s="354"/>
    </row>
    <row r="11" spans="1:10" ht="13.5" thickBot="1" x14ac:dyDescent="0.25"/>
    <row r="12" spans="1:10" ht="25.5" customHeight="1" thickBot="1" x14ac:dyDescent="0.25">
      <c r="A12" s="318" t="s">
        <v>84</v>
      </c>
      <c r="B12" s="319"/>
      <c r="C12" s="320" t="s">
        <v>363</v>
      </c>
      <c r="D12" s="321"/>
      <c r="E12" s="318" t="s">
        <v>77</v>
      </c>
      <c r="F12" s="319"/>
      <c r="G12" s="320" t="s">
        <v>253</v>
      </c>
      <c r="H12" s="321"/>
      <c r="I12" s="124" t="s">
        <v>88</v>
      </c>
      <c r="J12" s="125" t="s">
        <v>254</v>
      </c>
    </row>
    <row r="14" spans="1:10" x14ac:dyDescent="0.2">
      <c r="A14" s="21" t="s">
        <v>74</v>
      </c>
      <c r="C14" s="322" t="s">
        <v>365</v>
      </c>
      <c r="D14" s="323"/>
      <c r="E14" s="323"/>
      <c r="F14" s="323"/>
      <c r="G14" s="323"/>
      <c r="H14" s="323"/>
      <c r="I14" s="323"/>
      <c r="J14" s="324"/>
    </row>
    <row r="15" spans="1:10" x14ac:dyDescent="0.2">
      <c r="A15" s="22"/>
      <c r="C15" s="325"/>
      <c r="D15" s="395"/>
      <c r="E15" s="395"/>
      <c r="F15" s="395"/>
      <c r="G15" s="395"/>
      <c r="H15" s="395"/>
      <c r="I15" s="395"/>
      <c r="J15" s="327"/>
    </row>
    <row r="16" spans="1:10" x14ac:dyDescent="0.2">
      <c r="A16" s="1"/>
      <c r="C16" s="325"/>
      <c r="D16" s="395"/>
      <c r="E16" s="395"/>
      <c r="F16" s="395"/>
      <c r="G16" s="395"/>
      <c r="H16" s="395"/>
      <c r="I16" s="395"/>
      <c r="J16" s="327"/>
    </row>
    <row r="17" spans="1:10" x14ac:dyDescent="0.2">
      <c r="A17" s="1"/>
      <c r="C17" s="328"/>
      <c r="D17" s="329"/>
      <c r="E17" s="329"/>
      <c r="F17" s="329"/>
      <c r="G17" s="329"/>
      <c r="H17" s="329"/>
      <c r="I17" s="329"/>
      <c r="J17" s="330"/>
    </row>
    <row r="19" spans="1:10" x14ac:dyDescent="0.2">
      <c r="A19" s="21" t="s">
        <v>38</v>
      </c>
      <c r="C19" s="54" t="s">
        <v>255</v>
      </c>
      <c r="D19" s="84"/>
      <c r="E19" s="84"/>
      <c r="F19" s="84"/>
      <c r="G19" s="84"/>
      <c r="H19" s="84"/>
      <c r="I19" s="84"/>
      <c r="J19" s="85"/>
    </row>
    <row r="20" spans="1:10" x14ac:dyDescent="0.2">
      <c r="A20" s="22" t="s">
        <v>39</v>
      </c>
      <c r="C20" s="236" t="s">
        <v>256</v>
      </c>
      <c r="D20" s="86"/>
      <c r="E20" s="86"/>
      <c r="F20" s="86"/>
      <c r="G20" s="86"/>
      <c r="H20" s="86"/>
      <c r="I20" s="86"/>
      <c r="J20" s="87"/>
    </row>
    <row r="21" spans="1:10" x14ac:dyDescent="0.2">
      <c r="C21" s="126" t="s">
        <v>257</v>
      </c>
      <c r="D21" s="86"/>
      <c r="E21" s="86"/>
      <c r="F21" s="86"/>
      <c r="G21" s="86"/>
      <c r="H21" s="86"/>
      <c r="I21" s="86"/>
      <c r="J21" s="87"/>
    </row>
    <row r="22" spans="1:10" x14ac:dyDescent="0.2">
      <c r="C22" s="126" t="s">
        <v>258</v>
      </c>
      <c r="D22" s="86"/>
      <c r="E22" s="86"/>
      <c r="F22" s="86"/>
      <c r="G22" s="86"/>
      <c r="H22" s="86"/>
      <c r="I22" s="86"/>
      <c r="J22" s="87"/>
    </row>
    <row r="23" spans="1:10" x14ac:dyDescent="0.2">
      <c r="C23" s="53" t="s">
        <v>259</v>
      </c>
      <c r="D23" s="88"/>
      <c r="E23" s="88"/>
      <c r="F23" s="88"/>
      <c r="G23" s="88"/>
      <c r="H23" s="88"/>
      <c r="I23" s="88"/>
      <c r="J23" s="89"/>
    </row>
    <row r="25" spans="1:10" x14ac:dyDescent="0.2">
      <c r="A25" s="21" t="s">
        <v>37</v>
      </c>
      <c r="C25" s="235" t="s">
        <v>366</v>
      </c>
      <c r="D25" s="84"/>
      <c r="E25" s="84"/>
      <c r="F25" s="84"/>
      <c r="G25" s="84"/>
      <c r="H25" s="84"/>
      <c r="I25" s="84"/>
      <c r="J25" s="85"/>
    </row>
    <row r="26" spans="1:10" x14ac:dyDescent="0.2">
      <c r="A26" s="257"/>
      <c r="C26" s="236" t="s">
        <v>367</v>
      </c>
      <c r="D26" s="86"/>
      <c r="E26" s="86"/>
      <c r="F26" s="86"/>
      <c r="G26" s="86"/>
      <c r="H26" s="86"/>
      <c r="I26" s="86"/>
      <c r="J26" s="87"/>
    </row>
    <row r="27" spans="1:10" x14ac:dyDescent="0.2">
      <c r="A27" s="257"/>
      <c r="C27" s="236" t="s">
        <v>368</v>
      </c>
      <c r="D27" s="86"/>
      <c r="E27" s="86"/>
      <c r="F27" s="86"/>
      <c r="G27" s="86"/>
      <c r="H27" s="86"/>
      <c r="I27" s="86"/>
      <c r="J27" s="87"/>
    </row>
    <row r="28" spans="1:10" x14ac:dyDescent="0.2">
      <c r="A28" s="22"/>
      <c r="C28" s="236" t="s">
        <v>260</v>
      </c>
      <c r="D28" s="86"/>
      <c r="E28" s="86"/>
      <c r="F28" s="86"/>
      <c r="G28" s="86"/>
      <c r="H28" s="86"/>
      <c r="I28" s="86"/>
      <c r="J28" s="87"/>
    </row>
    <row r="29" spans="1:10" x14ac:dyDescent="0.2">
      <c r="C29" s="236" t="s">
        <v>261</v>
      </c>
      <c r="D29" s="86"/>
      <c r="E29" s="86"/>
      <c r="F29" s="86"/>
      <c r="G29" s="86"/>
      <c r="H29" s="86"/>
      <c r="I29" s="86"/>
      <c r="J29" s="87"/>
    </row>
    <row r="30" spans="1:10" x14ac:dyDescent="0.2">
      <c r="C30" s="236" t="s">
        <v>369</v>
      </c>
      <c r="D30" s="86"/>
      <c r="E30" s="86"/>
      <c r="F30" s="86"/>
      <c r="G30" s="86"/>
      <c r="H30" s="86"/>
      <c r="I30" s="86"/>
      <c r="J30" s="87"/>
    </row>
    <row r="31" spans="1:10" x14ac:dyDescent="0.2">
      <c r="C31" s="236" t="s">
        <v>370</v>
      </c>
      <c r="D31" s="86"/>
      <c r="E31" s="86"/>
      <c r="F31" s="86"/>
      <c r="G31" s="86"/>
      <c r="H31" s="86"/>
      <c r="I31" s="86"/>
      <c r="J31" s="87"/>
    </row>
    <row r="32" spans="1:10" x14ac:dyDescent="0.2">
      <c r="C32" s="241" t="s">
        <v>372</v>
      </c>
      <c r="D32" s="86"/>
      <c r="E32" s="86"/>
      <c r="F32" s="86"/>
      <c r="G32" s="86"/>
      <c r="H32" s="86"/>
      <c r="I32" s="86"/>
      <c r="J32" s="87"/>
    </row>
    <row r="33" spans="1:10" x14ac:dyDescent="0.2">
      <c r="C33" s="237" t="s">
        <v>371</v>
      </c>
      <c r="D33" s="88"/>
      <c r="E33" s="88"/>
      <c r="F33" s="88"/>
      <c r="G33" s="88"/>
      <c r="H33" s="88"/>
      <c r="I33" s="88"/>
      <c r="J33" s="89"/>
    </row>
    <row r="35" spans="1:10" x14ac:dyDescent="0.2">
      <c r="A35" s="21" t="s">
        <v>18</v>
      </c>
      <c r="C35" s="259" t="s">
        <v>262</v>
      </c>
      <c r="D35" s="90"/>
      <c r="E35" s="90"/>
      <c r="F35" s="90"/>
      <c r="G35" s="90"/>
      <c r="H35" s="90"/>
      <c r="I35" s="90"/>
      <c r="J35" s="91"/>
    </row>
    <row r="36" spans="1:10" x14ac:dyDescent="0.2">
      <c r="A36" s="22"/>
      <c r="C36" s="258" t="s">
        <v>263</v>
      </c>
      <c r="D36" s="92"/>
      <c r="E36" s="92"/>
      <c r="F36" s="92"/>
      <c r="G36" s="92"/>
      <c r="H36" s="92"/>
      <c r="I36" s="92"/>
      <c r="J36" s="93"/>
    </row>
    <row r="37" spans="1:10" x14ac:dyDescent="0.2">
      <c r="C37" s="258" t="s">
        <v>264</v>
      </c>
      <c r="D37" s="92"/>
      <c r="E37" s="92"/>
      <c r="F37" s="92"/>
      <c r="G37" s="92"/>
      <c r="H37" s="92"/>
      <c r="I37" s="92"/>
      <c r="J37" s="93"/>
    </row>
    <row r="38" spans="1:10" x14ac:dyDescent="0.2">
      <c r="C38" s="258" t="s">
        <v>265</v>
      </c>
      <c r="D38" s="92"/>
      <c r="E38" s="92"/>
      <c r="F38" s="92"/>
      <c r="G38" s="92"/>
      <c r="H38" s="92"/>
      <c r="I38" s="92"/>
      <c r="J38" s="93"/>
    </row>
    <row r="39" spans="1:10" x14ac:dyDescent="0.2">
      <c r="C39" s="238" t="s">
        <v>266</v>
      </c>
      <c r="D39" s="92"/>
      <c r="E39" s="92"/>
      <c r="F39" s="92"/>
      <c r="G39" s="92"/>
      <c r="H39" s="92"/>
      <c r="I39" s="92"/>
      <c r="J39" s="93"/>
    </row>
    <row r="40" spans="1:10" x14ac:dyDescent="0.2">
      <c r="C40" s="238" t="s">
        <v>267</v>
      </c>
      <c r="D40" s="92"/>
      <c r="E40" s="92"/>
      <c r="F40" s="92"/>
      <c r="G40" s="92"/>
      <c r="H40" s="92"/>
      <c r="I40" s="92"/>
      <c r="J40" s="93"/>
    </row>
    <row r="41" spans="1:10" x14ac:dyDescent="0.2">
      <c r="C41" s="57"/>
      <c r="D41" s="95"/>
      <c r="E41" s="95"/>
      <c r="F41" s="95"/>
      <c r="G41" s="95"/>
      <c r="H41" s="95"/>
      <c r="I41" s="95"/>
      <c r="J41" s="96"/>
    </row>
    <row r="43" spans="1:10" x14ac:dyDescent="0.2">
      <c r="A43" s="2" t="s">
        <v>19</v>
      </c>
      <c r="C43" s="396">
        <v>0</v>
      </c>
      <c r="D43" s="349"/>
      <c r="F43" s="393" t="s">
        <v>20</v>
      </c>
      <c r="G43" s="394"/>
      <c r="I43" s="396">
        <v>0</v>
      </c>
      <c r="J43" s="349"/>
    </row>
    <row r="44" spans="1:10" x14ac:dyDescent="0.2">
      <c r="A44" s="4"/>
      <c r="B44" s="1"/>
      <c r="C44" s="103"/>
      <c r="D44" s="103"/>
      <c r="E44" s="1"/>
      <c r="F44" s="103"/>
      <c r="G44" s="103"/>
      <c r="I44" s="8"/>
      <c r="J44" s="8"/>
    </row>
    <row r="45" spans="1:10" x14ac:dyDescent="0.2">
      <c r="A45" s="23"/>
      <c r="B45" s="97" t="s">
        <v>67</v>
      </c>
      <c r="C45" s="10"/>
      <c r="D45" s="10"/>
      <c r="E45" s="11"/>
      <c r="G45" s="18"/>
      <c r="H45" s="1"/>
      <c r="I45" s="1"/>
      <c r="J45" s="1"/>
    </row>
    <row r="46" spans="1:10" x14ac:dyDescent="0.2">
      <c r="A46" s="42" t="s">
        <v>4</v>
      </c>
      <c r="B46" s="43"/>
      <c r="C46" s="102" t="s">
        <v>68</v>
      </c>
      <c r="D46" s="42" t="s">
        <v>80</v>
      </c>
      <c r="E46" s="51"/>
      <c r="F46" s="99" t="s">
        <v>69</v>
      </c>
      <c r="G46" s="45" t="s">
        <v>21</v>
      </c>
      <c r="H46" s="43"/>
      <c r="I46" s="44" t="s">
        <v>22</v>
      </c>
      <c r="J46" s="44" t="s">
        <v>23</v>
      </c>
    </row>
    <row r="47" spans="1:10" x14ac:dyDescent="0.2">
      <c r="A47" s="16">
        <v>43131</v>
      </c>
      <c r="B47" s="118">
        <v>1</v>
      </c>
      <c r="C47" s="24"/>
      <c r="D47" s="112"/>
      <c r="E47" s="117"/>
      <c r="F47" s="25">
        <f>C47</f>
        <v>0</v>
      </c>
      <c r="G47" s="26">
        <f>D47</f>
        <v>0</v>
      </c>
      <c r="H47" s="27"/>
      <c r="I47" s="28" t="e">
        <f t="shared" ref="I47:J58" si="0">F47/$F$59</f>
        <v>#DIV/0!</v>
      </c>
      <c r="J47" s="28" t="e">
        <f t="shared" si="0"/>
        <v>#DIV/0!</v>
      </c>
    </row>
    <row r="48" spans="1:10" x14ac:dyDescent="0.2">
      <c r="A48" s="17">
        <v>43159</v>
      </c>
      <c r="B48" s="119">
        <v>2</v>
      </c>
      <c r="C48" s="15"/>
      <c r="D48" s="111"/>
      <c r="E48" s="14"/>
      <c r="F48" s="29">
        <f t="shared" ref="F48:G58" si="1">C48+F47</f>
        <v>0</v>
      </c>
      <c r="G48" s="30">
        <f t="shared" si="1"/>
        <v>0</v>
      </c>
      <c r="H48" s="31"/>
      <c r="I48" s="32" t="e">
        <f t="shared" si="0"/>
        <v>#DIV/0!</v>
      </c>
      <c r="J48" s="32" t="e">
        <f t="shared" si="0"/>
        <v>#DIV/0!</v>
      </c>
    </row>
    <row r="49" spans="1:10" x14ac:dyDescent="0.2">
      <c r="A49" s="16">
        <v>43190</v>
      </c>
      <c r="B49" s="118">
        <v>3</v>
      </c>
      <c r="C49" s="24"/>
      <c r="D49" s="112"/>
      <c r="E49" s="117"/>
      <c r="F49" s="25">
        <f t="shared" si="1"/>
        <v>0</v>
      </c>
      <c r="G49" s="26">
        <f t="shared" si="1"/>
        <v>0</v>
      </c>
      <c r="H49" s="27"/>
      <c r="I49" s="28" t="e">
        <f t="shared" si="0"/>
        <v>#DIV/0!</v>
      </c>
      <c r="J49" s="28" t="e">
        <f t="shared" si="0"/>
        <v>#DIV/0!</v>
      </c>
    </row>
    <row r="50" spans="1:10" x14ac:dyDescent="0.2">
      <c r="A50" s="17">
        <v>43220</v>
      </c>
      <c r="B50" s="119">
        <v>4</v>
      </c>
      <c r="C50" s="15"/>
      <c r="D50" s="111"/>
      <c r="E50" s="14"/>
      <c r="F50" s="29">
        <f t="shared" si="1"/>
        <v>0</v>
      </c>
      <c r="G50" s="30">
        <f t="shared" si="1"/>
        <v>0</v>
      </c>
      <c r="H50" s="31"/>
      <c r="I50" s="32" t="e">
        <f t="shared" si="0"/>
        <v>#DIV/0!</v>
      </c>
      <c r="J50" s="32" t="e">
        <f t="shared" si="0"/>
        <v>#DIV/0!</v>
      </c>
    </row>
    <row r="51" spans="1:10" x14ac:dyDescent="0.2">
      <c r="A51" s="16">
        <v>43251</v>
      </c>
      <c r="B51" s="118">
        <v>5</v>
      </c>
      <c r="C51" s="24"/>
      <c r="D51" s="112"/>
      <c r="E51" s="117"/>
      <c r="F51" s="25">
        <f t="shared" si="1"/>
        <v>0</v>
      </c>
      <c r="G51" s="26">
        <f t="shared" si="1"/>
        <v>0</v>
      </c>
      <c r="H51" s="27"/>
      <c r="I51" s="28" t="e">
        <f t="shared" si="0"/>
        <v>#DIV/0!</v>
      </c>
      <c r="J51" s="28" t="e">
        <f t="shared" si="0"/>
        <v>#DIV/0!</v>
      </c>
    </row>
    <row r="52" spans="1:10" x14ac:dyDescent="0.2">
      <c r="A52" s="17">
        <v>43281</v>
      </c>
      <c r="B52" s="119">
        <v>6</v>
      </c>
      <c r="C52" s="15"/>
      <c r="D52" s="111"/>
      <c r="E52" s="14"/>
      <c r="F52" s="29">
        <f t="shared" si="1"/>
        <v>0</v>
      </c>
      <c r="G52" s="30">
        <f t="shared" si="1"/>
        <v>0</v>
      </c>
      <c r="H52" s="31"/>
      <c r="I52" s="32" t="e">
        <f t="shared" si="0"/>
        <v>#DIV/0!</v>
      </c>
      <c r="J52" s="32" t="e">
        <f t="shared" si="0"/>
        <v>#DIV/0!</v>
      </c>
    </row>
    <row r="53" spans="1:10" x14ac:dyDescent="0.2">
      <c r="A53" s="16">
        <v>43312</v>
      </c>
      <c r="B53" s="118">
        <v>7</v>
      </c>
      <c r="C53" s="24"/>
      <c r="D53" s="112"/>
      <c r="E53" s="117"/>
      <c r="F53" s="25">
        <f t="shared" si="1"/>
        <v>0</v>
      </c>
      <c r="G53" s="26">
        <f t="shared" si="1"/>
        <v>0</v>
      </c>
      <c r="H53" s="27"/>
      <c r="I53" s="28" t="e">
        <f t="shared" si="0"/>
        <v>#DIV/0!</v>
      </c>
      <c r="J53" s="28" t="e">
        <f t="shared" si="0"/>
        <v>#DIV/0!</v>
      </c>
    </row>
    <row r="54" spans="1:10" x14ac:dyDescent="0.2">
      <c r="A54" s="17">
        <v>43343</v>
      </c>
      <c r="B54" s="119">
        <v>8</v>
      </c>
      <c r="C54" s="15"/>
      <c r="D54" s="111"/>
      <c r="E54" s="14"/>
      <c r="F54" s="29">
        <f t="shared" si="1"/>
        <v>0</v>
      </c>
      <c r="G54" s="30">
        <f t="shared" si="1"/>
        <v>0</v>
      </c>
      <c r="H54" s="31"/>
      <c r="I54" s="32" t="e">
        <f t="shared" si="0"/>
        <v>#DIV/0!</v>
      </c>
      <c r="J54" s="32" t="e">
        <f t="shared" si="0"/>
        <v>#DIV/0!</v>
      </c>
    </row>
    <row r="55" spans="1:10" x14ac:dyDescent="0.2">
      <c r="A55" s="16">
        <v>43373</v>
      </c>
      <c r="B55" s="118">
        <v>9</v>
      </c>
      <c r="C55" s="24">
        <v>0</v>
      </c>
      <c r="D55" s="112">
        <v>0</v>
      </c>
      <c r="E55" s="117"/>
      <c r="F55" s="25">
        <f t="shared" si="1"/>
        <v>0</v>
      </c>
      <c r="G55" s="26">
        <f t="shared" si="1"/>
        <v>0</v>
      </c>
      <c r="H55" s="27"/>
      <c r="I55" s="28" t="e">
        <f t="shared" si="0"/>
        <v>#DIV/0!</v>
      </c>
      <c r="J55" s="28" t="e">
        <f t="shared" si="0"/>
        <v>#DIV/0!</v>
      </c>
    </row>
    <row r="56" spans="1:10" x14ac:dyDescent="0.2">
      <c r="A56" s="17">
        <v>43404</v>
      </c>
      <c r="B56" s="119">
        <v>10</v>
      </c>
      <c r="C56" s="15">
        <v>0</v>
      </c>
      <c r="D56" s="111">
        <v>0</v>
      </c>
      <c r="E56" s="14"/>
      <c r="F56" s="29">
        <f t="shared" si="1"/>
        <v>0</v>
      </c>
      <c r="G56" s="30">
        <f t="shared" si="1"/>
        <v>0</v>
      </c>
      <c r="H56" s="31"/>
      <c r="I56" s="32" t="e">
        <f t="shared" si="0"/>
        <v>#DIV/0!</v>
      </c>
      <c r="J56" s="32" t="e">
        <f t="shared" si="0"/>
        <v>#DIV/0!</v>
      </c>
    </row>
    <row r="57" spans="1:10" x14ac:dyDescent="0.2">
      <c r="A57" s="16">
        <v>43434</v>
      </c>
      <c r="B57" s="118">
        <v>11</v>
      </c>
      <c r="C57" s="24">
        <v>0</v>
      </c>
      <c r="D57" s="112">
        <v>0</v>
      </c>
      <c r="E57" s="117"/>
      <c r="F57" s="25">
        <f t="shared" si="1"/>
        <v>0</v>
      </c>
      <c r="G57" s="26">
        <f t="shared" si="1"/>
        <v>0</v>
      </c>
      <c r="H57" s="27"/>
      <c r="I57" s="28" t="e">
        <f t="shared" si="0"/>
        <v>#DIV/0!</v>
      </c>
      <c r="J57" s="28" t="e">
        <f t="shared" si="0"/>
        <v>#DIV/0!</v>
      </c>
    </row>
    <row r="58" spans="1:10" x14ac:dyDescent="0.2">
      <c r="A58" s="17">
        <v>43465</v>
      </c>
      <c r="B58" s="119">
        <v>12</v>
      </c>
      <c r="C58" s="15">
        <v>0</v>
      </c>
      <c r="D58" s="111">
        <v>0</v>
      </c>
      <c r="E58" s="14"/>
      <c r="F58" s="29">
        <f t="shared" si="1"/>
        <v>0</v>
      </c>
      <c r="G58" s="30">
        <f t="shared" si="1"/>
        <v>0</v>
      </c>
      <c r="H58" s="31"/>
      <c r="I58" s="32" t="e">
        <f t="shared" si="0"/>
        <v>#DIV/0!</v>
      </c>
      <c r="J58" s="32" t="e">
        <f t="shared" si="0"/>
        <v>#DIV/0!</v>
      </c>
    </row>
    <row r="59" spans="1:10" x14ac:dyDescent="0.2">
      <c r="A59" s="46" t="s">
        <v>24</v>
      </c>
      <c r="B59" s="120">
        <v>13</v>
      </c>
      <c r="C59" s="44">
        <f>SUM(C47:C58)</f>
        <v>0</v>
      </c>
      <c r="D59" s="42">
        <f>SUM(D47:D58)</f>
        <v>0</v>
      </c>
      <c r="E59" s="51"/>
      <c r="F59" s="47">
        <f>F58</f>
        <v>0</v>
      </c>
      <c r="G59" s="48">
        <f>G58</f>
        <v>0</v>
      </c>
      <c r="H59" s="49"/>
      <c r="I59" s="50" t="e">
        <f>I58</f>
        <v>#DIV/0!</v>
      </c>
      <c r="J59" s="50" t="e">
        <f>J58</f>
        <v>#DIV/0!</v>
      </c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66"/>
      <c r="B61" s="66"/>
      <c r="C61" s="67" t="s">
        <v>41</v>
      </c>
      <c r="D61" s="66" t="str">
        <f>C63</f>
        <v>CULTURAS POPULARES</v>
      </c>
      <c r="E61" s="66"/>
      <c r="F61" s="66"/>
      <c r="G61" s="66"/>
      <c r="H61" s="66"/>
      <c r="I61" s="66"/>
      <c r="J61" s="66"/>
    </row>
    <row r="62" spans="1:10" x14ac:dyDescent="0.2">
      <c r="I62" s="338" t="s">
        <v>218</v>
      </c>
      <c r="J62" s="339"/>
    </row>
    <row r="63" spans="1:10" x14ac:dyDescent="0.2">
      <c r="A63" s="2" t="s">
        <v>11</v>
      </c>
      <c r="C63" s="342" t="s">
        <v>376</v>
      </c>
      <c r="D63" s="343"/>
      <c r="E63" s="343"/>
      <c r="F63" s="343"/>
      <c r="G63" s="343"/>
      <c r="H63" s="65"/>
      <c r="I63" s="131" t="s">
        <v>85</v>
      </c>
      <c r="J63" s="134">
        <f>beneficiarios!N15</f>
        <v>0</v>
      </c>
    </row>
    <row r="64" spans="1:10" x14ac:dyDescent="0.2">
      <c r="A64" s="2" t="s">
        <v>12</v>
      </c>
      <c r="C64" s="366" t="s">
        <v>361</v>
      </c>
      <c r="D64" s="367"/>
      <c r="E64" s="367"/>
      <c r="F64" s="367"/>
      <c r="G64" s="369"/>
      <c r="H64" s="65"/>
      <c r="I64" s="131" t="s">
        <v>215</v>
      </c>
      <c r="J64" s="195">
        <f>beneficiarios!N16</f>
        <v>0</v>
      </c>
    </row>
    <row r="65" spans="1:10" x14ac:dyDescent="0.2">
      <c r="A65" s="128" t="s">
        <v>13</v>
      </c>
      <c r="C65" s="366" t="s">
        <v>360</v>
      </c>
      <c r="D65" s="367"/>
      <c r="E65" s="367"/>
      <c r="F65" s="367"/>
      <c r="G65" s="369"/>
      <c r="H65" s="65"/>
      <c r="I65" s="132" t="s">
        <v>216</v>
      </c>
      <c r="J65" s="195">
        <f>beneficiarios!N17</f>
        <v>0</v>
      </c>
    </row>
    <row r="66" spans="1:10" ht="25.5" x14ac:dyDescent="0.2">
      <c r="A66" s="135" t="s">
        <v>239</v>
      </c>
      <c r="B66" s="136"/>
      <c r="C66" s="345" t="s">
        <v>377</v>
      </c>
      <c r="D66" s="346"/>
      <c r="E66" s="346"/>
      <c r="F66" s="346"/>
      <c r="G66" s="347"/>
      <c r="H66" s="65"/>
      <c r="I66" s="132" t="s">
        <v>217</v>
      </c>
      <c r="J66" s="195">
        <f>beneficiarios!N18</f>
        <v>0</v>
      </c>
    </row>
    <row r="67" spans="1:10" x14ac:dyDescent="0.2">
      <c r="A67" s="1"/>
    </row>
    <row r="68" spans="1:10" x14ac:dyDescent="0.2">
      <c r="A68" s="2" t="s">
        <v>15</v>
      </c>
      <c r="C68" s="348">
        <v>43101</v>
      </c>
      <c r="D68" s="349"/>
      <c r="F68" s="127" t="s">
        <v>16</v>
      </c>
      <c r="G68" s="40"/>
      <c r="I68" s="348">
        <v>43465</v>
      </c>
      <c r="J68" s="349"/>
    </row>
    <row r="70" spans="1:10" ht="12.75" customHeight="1" x14ac:dyDescent="0.2">
      <c r="A70" s="350" t="s">
        <v>76</v>
      </c>
      <c r="B70" s="351"/>
      <c r="C70" s="348">
        <v>43003</v>
      </c>
      <c r="D70" s="352"/>
      <c r="E70" s="20"/>
      <c r="F70" s="335" t="s">
        <v>240</v>
      </c>
      <c r="G70" s="336"/>
      <c r="H70" s="337"/>
      <c r="I70" s="353" t="s">
        <v>128</v>
      </c>
      <c r="J70" s="354"/>
    </row>
    <row r="71" spans="1:10" ht="13.5" thickBot="1" x14ac:dyDescent="0.25">
      <c r="A71" s="33"/>
      <c r="B71" s="34"/>
      <c r="C71" s="18"/>
      <c r="D71" s="18"/>
      <c r="E71" s="18"/>
      <c r="F71" s="18"/>
      <c r="G71" s="20"/>
      <c r="H71" s="20"/>
    </row>
    <row r="72" spans="1:10" ht="25.5" customHeight="1" thickBot="1" x14ac:dyDescent="0.25">
      <c r="A72" s="318" t="s">
        <v>84</v>
      </c>
      <c r="B72" s="319"/>
      <c r="C72" s="320" t="s">
        <v>378</v>
      </c>
      <c r="D72" s="321"/>
      <c r="E72" s="318" t="s">
        <v>77</v>
      </c>
      <c r="F72" s="319"/>
      <c r="G72" s="320" t="s">
        <v>379</v>
      </c>
      <c r="H72" s="321"/>
      <c r="I72" s="124" t="s">
        <v>88</v>
      </c>
      <c r="J72" s="125" t="s">
        <v>123</v>
      </c>
    </row>
    <row r="74" spans="1:10" x14ac:dyDescent="0.2">
      <c r="A74" s="35" t="s">
        <v>74</v>
      </c>
      <c r="C74" s="379" t="s">
        <v>396</v>
      </c>
      <c r="D74" s="380"/>
      <c r="E74" s="380"/>
      <c r="F74" s="380"/>
      <c r="G74" s="380"/>
      <c r="H74" s="380"/>
      <c r="I74" s="380"/>
      <c r="J74" s="381"/>
    </row>
    <row r="75" spans="1:10" x14ac:dyDescent="0.2">
      <c r="A75" s="36"/>
      <c r="C75" s="382"/>
      <c r="D75" s="383"/>
      <c r="E75" s="383"/>
      <c r="F75" s="383"/>
      <c r="G75" s="383"/>
      <c r="H75" s="383"/>
      <c r="I75" s="383"/>
      <c r="J75" s="384"/>
    </row>
    <row r="76" spans="1:10" x14ac:dyDescent="0.2">
      <c r="A76" s="1"/>
      <c r="C76" s="382"/>
      <c r="D76" s="383"/>
      <c r="E76" s="383"/>
      <c r="F76" s="383"/>
      <c r="G76" s="383"/>
      <c r="H76" s="383"/>
      <c r="I76" s="383"/>
      <c r="J76" s="384"/>
    </row>
    <row r="77" spans="1:10" x14ac:dyDescent="0.2">
      <c r="A77" s="1"/>
      <c r="C77" s="385"/>
      <c r="D77" s="386"/>
      <c r="E77" s="386"/>
      <c r="F77" s="386"/>
      <c r="G77" s="386"/>
      <c r="H77" s="386"/>
      <c r="I77" s="386"/>
      <c r="J77" s="387"/>
    </row>
    <row r="78" spans="1:10" x14ac:dyDescent="0.2">
      <c r="A78" s="1"/>
      <c r="C78" s="37"/>
      <c r="D78" s="37"/>
      <c r="E78" s="37"/>
      <c r="F78" s="37"/>
      <c r="G78" s="37"/>
      <c r="H78" s="37"/>
      <c r="I78" s="37"/>
      <c r="J78" s="37"/>
    </row>
    <row r="79" spans="1:10" x14ac:dyDescent="0.2">
      <c r="A79" s="21" t="s">
        <v>38</v>
      </c>
      <c r="C79" s="235" t="s">
        <v>380</v>
      </c>
      <c r="D79" s="84"/>
      <c r="E79" s="84"/>
      <c r="F79" s="84"/>
      <c r="G79" s="84"/>
      <c r="H79" s="84"/>
      <c r="I79" s="84"/>
      <c r="J79" s="85"/>
    </row>
    <row r="80" spans="1:10" x14ac:dyDescent="0.2">
      <c r="A80" s="22" t="s">
        <v>39</v>
      </c>
      <c r="C80" s="126" t="s">
        <v>381</v>
      </c>
      <c r="D80" s="86"/>
      <c r="E80" s="86"/>
      <c r="F80" s="86"/>
      <c r="G80" s="86"/>
      <c r="H80" s="86"/>
      <c r="I80" s="86"/>
      <c r="J80" s="87"/>
    </row>
    <row r="81" spans="1:10" x14ac:dyDescent="0.2">
      <c r="C81" s="126" t="s">
        <v>382</v>
      </c>
      <c r="D81" s="86"/>
      <c r="E81" s="86"/>
      <c r="F81" s="86"/>
      <c r="G81" s="86"/>
      <c r="H81" s="86"/>
      <c r="I81" s="86"/>
      <c r="J81" s="87"/>
    </row>
    <row r="82" spans="1:10" x14ac:dyDescent="0.2">
      <c r="C82" s="52"/>
      <c r="D82" s="86"/>
      <c r="E82" s="86"/>
      <c r="F82" s="86"/>
      <c r="G82" s="86"/>
      <c r="H82" s="86"/>
      <c r="I82" s="86"/>
      <c r="J82" s="87"/>
    </row>
    <row r="83" spans="1:10" x14ac:dyDescent="0.2">
      <c r="C83" s="53"/>
      <c r="D83" s="88"/>
      <c r="E83" s="88"/>
      <c r="F83" s="88"/>
      <c r="G83" s="88"/>
      <c r="H83" s="88"/>
      <c r="I83" s="88"/>
      <c r="J83" s="89"/>
    </row>
    <row r="84" spans="1:10" x14ac:dyDescent="0.2">
      <c r="A84" s="1"/>
      <c r="C84" s="37"/>
      <c r="D84" s="37"/>
      <c r="E84" s="37"/>
      <c r="F84" s="37"/>
      <c r="G84" s="37"/>
      <c r="H84" s="37"/>
      <c r="I84" s="37"/>
      <c r="J84" s="37"/>
    </row>
    <row r="85" spans="1:10" x14ac:dyDescent="0.2">
      <c r="A85" s="21" t="s">
        <v>37</v>
      </c>
      <c r="C85" s="239" t="s">
        <v>268</v>
      </c>
      <c r="D85" s="90"/>
      <c r="E85" s="90"/>
      <c r="F85" s="90"/>
      <c r="G85" s="90"/>
      <c r="H85" s="90"/>
      <c r="I85" s="90"/>
      <c r="J85" s="91"/>
    </row>
    <row r="86" spans="1:10" x14ac:dyDescent="0.2">
      <c r="A86" s="22"/>
      <c r="C86" s="238" t="s">
        <v>269</v>
      </c>
      <c r="D86" s="92"/>
      <c r="E86" s="92"/>
      <c r="F86" s="92"/>
      <c r="G86" s="92"/>
      <c r="H86" s="92"/>
      <c r="I86" s="92"/>
      <c r="J86" s="93"/>
    </row>
    <row r="87" spans="1:10" x14ac:dyDescent="0.2">
      <c r="C87" s="238" t="s">
        <v>270</v>
      </c>
      <c r="D87" s="92"/>
      <c r="E87" s="92"/>
      <c r="F87" s="92"/>
      <c r="G87" s="92"/>
      <c r="H87" s="92"/>
      <c r="I87" s="92"/>
      <c r="J87" s="93"/>
    </row>
    <row r="88" spans="1:10" x14ac:dyDescent="0.2">
      <c r="C88" s="240" t="s">
        <v>271</v>
      </c>
      <c r="D88" s="92"/>
      <c r="E88" s="92"/>
      <c r="F88" s="92"/>
      <c r="G88" s="92"/>
      <c r="H88" s="92"/>
      <c r="I88" s="92"/>
      <c r="J88" s="93"/>
    </row>
    <row r="89" spans="1:10" x14ac:dyDescent="0.2">
      <c r="C89" s="57"/>
      <c r="D89" s="95"/>
      <c r="E89" s="95"/>
      <c r="F89" s="95"/>
      <c r="G89" s="95"/>
      <c r="H89" s="95"/>
      <c r="I89" s="95"/>
      <c r="J89" s="96"/>
    </row>
    <row r="90" spans="1:10" x14ac:dyDescent="0.2">
      <c r="A90" s="1"/>
      <c r="C90" s="37"/>
      <c r="D90" s="37"/>
      <c r="E90" s="37"/>
      <c r="F90" s="37"/>
      <c r="G90" s="37"/>
      <c r="H90" s="37"/>
      <c r="I90" s="37"/>
      <c r="J90" s="37"/>
    </row>
    <row r="91" spans="1:10" x14ac:dyDescent="0.2">
      <c r="A91" s="21" t="s">
        <v>18</v>
      </c>
      <c r="C91" s="239" t="s">
        <v>383</v>
      </c>
      <c r="D91" s="90"/>
      <c r="E91" s="90"/>
      <c r="F91" s="90"/>
      <c r="G91" s="90"/>
      <c r="H91" s="90"/>
      <c r="I91" s="90"/>
      <c r="J91" s="91"/>
    </row>
    <row r="92" spans="1:10" x14ac:dyDescent="0.2">
      <c r="A92" s="257"/>
      <c r="C92" s="238" t="s">
        <v>384</v>
      </c>
      <c r="D92" s="92"/>
      <c r="E92" s="92"/>
      <c r="F92" s="92"/>
      <c r="G92" s="92"/>
      <c r="H92" s="92"/>
      <c r="I92" s="92"/>
      <c r="J92" s="93"/>
    </row>
    <row r="93" spans="1:10" x14ac:dyDescent="0.2">
      <c r="A93" s="257"/>
      <c r="C93" s="238" t="s">
        <v>385</v>
      </c>
      <c r="D93" s="92"/>
      <c r="E93" s="92"/>
      <c r="F93" s="92"/>
      <c r="G93" s="92"/>
      <c r="H93" s="92"/>
      <c r="I93" s="92"/>
      <c r="J93" s="93"/>
    </row>
    <row r="94" spans="1:10" x14ac:dyDescent="0.2">
      <c r="A94" s="22"/>
      <c r="C94" s="238" t="s">
        <v>386</v>
      </c>
      <c r="D94" s="92"/>
      <c r="E94" s="92"/>
      <c r="F94" s="92"/>
      <c r="G94" s="92"/>
      <c r="H94" s="92"/>
      <c r="I94" s="92"/>
      <c r="J94" s="93"/>
    </row>
    <row r="95" spans="1:10" x14ac:dyDescent="0.2">
      <c r="A95" s="260"/>
      <c r="C95" s="238" t="s">
        <v>387</v>
      </c>
      <c r="D95" s="92"/>
      <c r="E95" s="92"/>
      <c r="F95" s="92"/>
      <c r="G95" s="92"/>
      <c r="H95" s="92"/>
      <c r="I95" s="92"/>
      <c r="J95" s="93"/>
    </row>
    <row r="96" spans="1:10" x14ac:dyDescent="0.2">
      <c r="C96" s="238" t="s">
        <v>388</v>
      </c>
      <c r="D96" s="92"/>
      <c r="E96" s="92"/>
      <c r="F96" s="92"/>
      <c r="G96" s="92"/>
      <c r="H96" s="92"/>
      <c r="I96" s="92"/>
      <c r="J96" s="93"/>
    </row>
    <row r="97" spans="1:10" x14ac:dyDescent="0.2">
      <c r="C97" s="238" t="s">
        <v>389</v>
      </c>
      <c r="D97" s="92"/>
      <c r="E97" s="92"/>
      <c r="F97" s="92"/>
      <c r="G97" s="92"/>
      <c r="H97" s="92"/>
      <c r="I97" s="92"/>
      <c r="J97" s="93"/>
    </row>
    <row r="98" spans="1:10" x14ac:dyDescent="0.2">
      <c r="C98" s="240" t="s">
        <v>390</v>
      </c>
      <c r="D98" s="92"/>
      <c r="E98" s="92"/>
      <c r="F98" s="92"/>
      <c r="G98" s="92"/>
      <c r="H98" s="92"/>
      <c r="I98" s="92"/>
      <c r="J98" s="93"/>
    </row>
    <row r="99" spans="1:10" x14ac:dyDescent="0.2">
      <c r="C99" s="94" t="s">
        <v>391</v>
      </c>
      <c r="D99" s="95"/>
      <c r="E99" s="95"/>
      <c r="F99" s="95"/>
      <c r="G99" s="95"/>
      <c r="H99" s="95"/>
      <c r="I99" s="95"/>
      <c r="J99" s="96"/>
    </row>
    <row r="101" spans="1:10" x14ac:dyDescent="0.2">
      <c r="A101" s="2" t="s">
        <v>19</v>
      </c>
      <c r="C101" s="391">
        <v>0</v>
      </c>
      <c r="D101" s="392"/>
      <c r="F101" s="393" t="s">
        <v>20</v>
      </c>
      <c r="G101" s="394"/>
      <c r="I101" s="391">
        <v>0</v>
      </c>
      <c r="J101" s="392"/>
    </row>
    <row r="102" spans="1:10" x14ac:dyDescent="0.2">
      <c r="A102" s="4"/>
      <c r="B102" s="1"/>
      <c r="C102" s="103"/>
      <c r="D102" s="103"/>
      <c r="E102" s="1"/>
      <c r="F102" s="38"/>
      <c r="G102" s="38"/>
      <c r="I102" s="8"/>
      <c r="J102" s="8"/>
    </row>
    <row r="103" spans="1:10" x14ac:dyDescent="0.2">
      <c r="A103" s="23"/>
      <c r="B103" s="97" t="s">
        <v>67</v>
      </c>
      <c r="C103" s="10"/>
      <c r="D103" s="10"/>
      <c r="E103" s="11"/>
      <c r="G103" s="18"/>
      <c r="H103" s="1"/>
      <c r="I103" s="1"/>
      <c r="J103" s="1"/>
    </row>
    <row r="104" spans="1:10" x14ac:dyDescent="0.2">
      <c r="A104" s="42" t="s">
        <v>4</v>
      </c>
      <c r="B104" s="43"/>
      <c r="C104" s="99" t="s">
        <v>68</v>
      </c>
      <c r="D104" s="42" t="s">
        <v>80</v>
      </c>
      <c r="E104" s="51"/>
      <c r="F104" s="99" t="s">
        <v>69</v>
      </c>
      <c r="G104" s="45" t="s">
        <v>21</v>
      </c>
      <c r="H104" s="43"/>
      <c r="I104" s="44" t="s">
        <v>22</v>
      </c>
      <c r="J104" s="44" t="s">
        <v>23</v>
      </c>
    </row>
    <row r="105" spans="1:10" x14ac:dyDescent="0.2">
      <c r="A105" s="16">
        <v>43131</v>
      </c>
      <c r="B105" s="118">
        <v>1</v>
      </c>
      <c r="C105" s="24"/>
      <c r="D105" s="112"/>
      <c r="E105" s="117"/>
      <c r="F105" s="25">
        <f>C105</f>
        <v>0</v>
      </c>
      <c r="G105" s="26">
        <f>D105</f>
        <v>0</v>
      </c>
      <c r="H105" s="27"/>
      <c r="I105" s="28">
        <f t="shared" ref="I105:J116" si="2">F105/$F$117</f>
        <v>0</v>
      </c>
      <c r="J105" s="28">
        <f t="shared" si="2"/>
        <v>0</v>
      </c>
    </row>
    <row r="106" spans="1:10" x14ac:dyDescent="0.2">
      <c r="A106" s="17">
        <v>43159</v>
      </c>
      <c r="B106" s="119">
        <v>2</v>
      </c>
      <c r="C106" s="15"/>
      <c r="D106" s="111"/>
      <c r="E106" s="14"/>
      <c r="F106" s="29">
        <f t="shared" ref="F106:G116" si="3">C106+F105</f>
        <v>0</v>
      </c>
      <c r="G106" s="30">
        <f t="shared" si="3"/>
        <v>0</v>
      </c>
      <c r="H106" s="31"/>
      <c r="I106" s="32">
        <f t="shared" si="2"/>
        <v>0</v>
      </c>
      <c r="J106" s="32">
        <f t="shared" si="2"/>
        <v>0</v>
      </c>
    </row>
    <row r="107" spans="1:10" x14ac:dyDescent="0.2">
      <c r="A107" s="16">
        <v>43190</v>
      </c>
      <c r="B107" s="118">
        <v>3</v>
      </c>
      <c r="C107" s="24"/>
      <c r="D107" s="112"/>
      <c r="E107" s="117"/>
      <c r="F107" s="25">
        <f t="shared" si="3"/>
        <v>0</v>
      </c>
      <c r="G107" s="26">
        <f t="shared" si="3"/>
        <v>0</v>
      </c>
      <c r="H107" s="27"/>
      <c r="I107" s="28">
        <f t="shared" si="2"/>
        <v>0</v>
      </c>
      <c r="J107" s="28">
        <f t="shared" si="2"/>
        <v>0</v>
      </c>
    </row>
    <row r="108" spans="1:10" x14ac:dyDescent="0.2">
      <c r="A108" s="17">
        <v>43220</v>
      </c>
      <c r="B108" s="119">
        <v>4</v>
      </c>
      <c r="C108" s="15"/>
      <c r="D108" s="111"/>
      <c r="E108" s="14"/>
      <c r="F108" s="29">
        <f t="shared" si="3"/>
        <v>0</v>
      </c>
      <c r="G108" s="30">
        <f t="shared" si="3"/>
        <v>0</v>
      </c>
      <c r="H108" s="31"/>
      <c r="I108" s="32">
        <f t="shared" si="2"/>
        <v>0</v>
      </c>
      <c r="J108" s="32">
        <f t="shared" si="2"/>
        <v>0</v>
      </c>
    </row>
    <row r="109" spans="1:10" x14ac:dyDescent="0.2">
      <c r="A109" s="16">
        <v>43251</v>
      </c>
      <c r="B109" s="118">
        <v>5</v>
      </c>
      <c r="C109" s="24"/>
      <c r="D109" s="112"/>
      <c r="E109" s="117"/>
      <c r="F109" s="25">
        <f t="shared" si="3"/>
        <v>0</v>
      </c>
      <c r="G109" s="26">
        <f t="shared" si="3"/>
        <v>0</v>
      </c>
      <c r="H109" s="27"/>
      <c r="I109" s="28">
        <f t="shared" si="2"/>
        <v>0</v>
      </c>
      <c r="J109" s="28">
        <f t="shared" si="2"/>
        <v>0</v>
      </c>
    </row>
    <row r="110" spans="1:10" x14ac:dyDescent="0.2">
      <c r="A110" s="17">
        <v>43281</v>
      </c>
      <c r="B110" s="119">
        <v>6</v>
      </c>
      <c r="C110" s="15"/>
      <c r="D110" s="111"/>
      <c r="E110" s="14"/>
      <c r="F110" s="29">
        <f t="shared" si="3"/>
        <v>0</v>
      </c>
      <c r="G110" s="30">
        <f t="shared" si="3"/>
        <v>0</v>
      </c>
      <c r="H110" s="31"/>
      <c r="I110" s="32">
        <f t="shared" si="2"/>
        <v>0</v>
      </c>
      <c r="J110" s="32">
        <f t="shared" si="2"/>
        <v>0</v>
      </c>
    </row>
    <row r="111" spans="1:10" x14ac:dyDescent="0.2">
      <c r="A111" s="16">
        <v>43312</v>
      </c>
      <c r="B111" s="118">
        <v>7</v>
      </c>
      <c r="C111" s="24"/>
      <c r="D111" s="112"/>
      <c r="E111" s="117"/>
      <c r="F111" s="25">
        <f t="shared" si="3"/>
        <v>0</v>
      </c>
      <c r="G111" s="26">
        <f t="shared" si="3"/>
        <v>0</v>
      </c>
      <c r="H111" s="27"/>
      <c r="I111" s="28">
        <f t="shared" si="2"/>
        <v>0</v>
      </c>
      <c r="J111" s="28">
        <f t="shared" si="2"/>
        <v>0</v>
      </c>
    </row>
    <row r="112" spans="1:10" x14ac:dyDescent="0.2">
      <c r="A112" s="17">
        <v>43343</v>
      </c>
      <c r="B112" s="119">
        <v>8</v>
      </c>
      <c r="C112" s="15"/>
      <c r="D112" s="111"/>
      <c r="E112" s="14"/>
      <c r="F112" s="29">
        <f t="shared" si="3"/>
        <v>0</v>
      </c>
      <c r="G112" s="30">
        <f t="shared" si="3"/>
        <v>0</v>
      </c>
      <c r="H112" s="31"/>
      <c r="I112" s="32">
        <f t="shared" si="2"/>
        <v>0</v>
      </c>
      <c r="J112" s="32">
        <f t="shared" si="2"/>
        <v>0</v>
      </c>
    </row>
    <row r="113" spans="1:10" x14ac:dyDescent="0.2">
      <c r="A113" s="16">
        <v>43373</v>
      </c>
      <c r="B113" s="118">
        <v>9</v>
      </c>
      <c r="C113" s="24"/>
      <c r="D113" s="112"/>
      <c r="E113" s="117"/>
      <c r="F113" s="25">
        <f t="shared" si="3"/>
        <v>0</v>
      </c>
      <c r="G113" s="26">
        <f t="shared" si="3"/>
        <v>0</v>
      </c>
      <c r="H113" s="27"/>
      <c r="I113" s="28">
        <f t="shared" si="2"/>
        <v>0</v>
      </c>
      <c r="J113" s="28">
        <f t="shared" si="2"/>
        <v>0</v>
      </c>
    </row>
    <row r="114" spans="1:10" x14ac:dyDescent="0.2">
      <c r="A114" s="17">
        <v>43404</v>
      </c>
      <c r="B114" s="119">
        <v>10</v>
      </c>
      <c r="C114" s="15">
        <v>4</v>
      </c>
      <c r="D114" s="111">
        <v>4</v>
      </c>
      <c r="E114" s="14"/>
      <c r="F114" s="29">
        <f t="shared" si="3"/>
        <v>4</v>
      </c>
      <c r="G114" s="30">
        <f t="shared" si="3"/>
        <v>4</v>
      </c>
      <c r="H114" s="31"/>
      <c r="I114" s="32">
        <f t="shared" si="2"/>
        <v>0.33333333333333331</v>
      </c>
      <c r="J114" s="32">
        <f t="shared" si="2"/>
        <v>0.33333333333333331</v>
      </c>
    </row>
    <row r="115" spans="1:10" x14ac:dyDescent="0.2">
      <c r="A115" s="16">
        <v>43434</v>
      </c>
      <c r="B115" s="118">
        <v>11</v>
      </c>
      <c r="C115" s="24">
        <v>4</v>
      </c>
      <c r="D115" s="112">
        <v>5</v>
      </c>
      <c r="E115" s="117"/>
      <c r="F115" s="25">
        <f t="shared" si="3"/>
        <v>8</v>
      </c>
      <c r="G115" s="26">
        <f t="shared" si="3"/>
        <v>9</v>
      </c>
      <c r="H115" s="27"/>
      <c r="I115" s="28">
        <f t="shared" si="2"/>
        <v>0.66666666666666663</v>
      </c>
      <c r="J115" s="28">
        <f t="shared" si="2"/>
        <v>0.75</v>
      </c>
    </row>
    <row r="116" spans="1:10" x14ac:dyDescent="0.2">
      <c r="A116" s="17">
        <v>43465</v>
      </c>
      <c r="B116" s="119">
        <v>12</v>
      </c>
      <c r="C116" s="15">
        <v>4</v>
      </c>
      <c r="D116" s="111">
        <v>7</v>
      </c>
      <c r="E116" s="14"/>
      <c r="F116" s="29">
        <f t="shared" si="3"/>
        <v>12</v>
      </c>
      <c r="G116" s="30">
        <f t="shared" si="3"/>
        <v>16</v>
      </c>
      <c r="H116" s="31"/>
      <c r="I116" s="32">
        <f t="shared" si="2"/>
        <v>1</v>
      </c>
      <c r="J116" s="32">
        <f t="shared" si="2"/>
        <v>1.3333333333333333</v>
      </c>
    </row>
    <row r="117" spans="1:10" x14ac:dyDescent="0.2">
      <c r="A117" s="46" t="s">
        <v>24</v>
      </c>
      <c r="B117" s="120">
        <v>13</v>
      </c>
      <c r="C117" s="44">
        <f>SUM(C105:C116)</f>
        <v>12</v>
      </c>
      <c r="D117" s="42">
        <f>SUM(D105:D116)</f>
        <v>16</v>
      </c>
      <c r="E117" s="51"/>
      <c r="F117" s="47">
        <f>F116</f>
        <v>12</v>
      </c>
      <c r="G117" s="48">
        <f>G116</f>
        <v>16</v>
      </c>
      <c r="H117" s="49"/>
      <c r="I117" s="50">
        <f>I116</f>
        <v>1</v>
      </c>
      <c r="J117" s="50">
        <f>J116</f>
        <v>1.3333333333333333</v>
      </c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66"/>
      <c r="B119" s="66"/>
      <c r="C119" s="67" t="s">
        <v>42</v>
      </c>
      <c r="D119" s="66" t="str">
        <f>C121</f>
        <v>MUSEOS</v>
      </c>
      <c r="E119" s="66"/>
      <c r="F119" s="66"/>
      <c r="G119" s="66"/>
      <c r="H119" s="66"/>
      <c r="I119" s="66"/>
      <c r="J119" s="66"/>
    </row>
    <row r="120" spans="1:10" x14ac:dyDescent="0.2">
      <c r="I120" s="338" t="s">
        <v>218</v>
      </c>
      <c r="J120" s="339"/>
    </row>
    <row r="121" spans="1:10" x14ac:dyDescent="0.2">
      <c r="A121" s="2" t="s">
        <v>11</v>
      </c>
      <c r="C121" s="366" t="s">
        <v>272</v>
      </c>
      <c r="D121" s="367"/>
      <c r="E121" s="367"/>
      <c r="F121" s="367"/>
      <c r="G121" s="367"/>
      <c r="H121" s="65"/>
      <c r="I121" s="131" t="s">
        <v>85</v>
      </c>
      <c r="J121" s="134">
        <f>beneficiarios!N22</f>
        <v>0</v>
      </c>
    </row>
    <row r="122" spans="1:10" x14ac:dyDescent="0.2">
      <c r="A122" s="2" t="s">
        <v>12</v>
      </c>
      <c r="C122" s="366" t="s">
        <v>361</v>
      </c>
      <c r="D122" s="367"/>
      <c r="E122" s="367"/>
      <c r="F122" s="367"/>
      <c r="G122" s="369"/>
      <c r="H122" s="65"/>
      <c r="I122" s="131" t="s">
        <v>215</v>
      </c>
      <c r="J122" s="195">
        <f>beneficiarios!N23</f>
        <v>0</v>
      </c>
    </row>
    <row r="123" spans="1:10" x14ac:dyDescent="0.2">
      <c r="A123" s="128" t="s">
        <v>13</v>
      </c>
      <c r="C123" s="366" t="s">
        <v>360</v>
      </c>
      <c r="D123" s="367"/>
      <c r="E123" s="367"/>
      <c r="F123" s="367"/>
      <c r="G123" s="369"/>
      <c r="H123" s="65"/>
      <c r="I123" s="132" t="s">
        <v>216</v>
      </c>
      <c r="J123" s="195">
        <f>beneficiarios!N24</f>
        <v>0</v>
      </c>
    </row>
    <row r="124" spans="1:10" ht="25.5" x14ac:dyDescent="0.2">
      <c r="A124" s="135" t="s">
        <v>239</v>
      </c>
      <c r="C124" s="345" t="s">
        <v>393</v>
      </c>
      <c r="D124" s="346"/>
      <c r="E124" s="346"/>
      <c r="F124" s="346"/>
      <c r="G124" s="347"/>
      <c r="H124" s="65"/>
      <c r="I124" s="132" t="s">
        <v>217</v>
      </c>
      <c r="J124" s="195">
        <f>beneficiarios!N25</f>
        <v>0</v>
      </c>
    </row>
    <row r="125" spans="1:10" x14ac:dyDescent="0.2">
      <c r="A125" s="1"/>
    </row>
    <row r="126" spans="1:10" x14ac:dyDescent="0.2">
      <c r="A126" s="2" t="s">
        <v>15</v>
      </c>
      <c r="C126" s="348">
        <v>43101</v>
      </c>
      <c r="D126" s="349"/>
      <c r="F126" s="127" t="s">
        <v>16</v>
      </c>
      <c r="G126" s="40"/>
      <c r="I126" s="348">
        <v>43465</v>
      </c>
      <c r="J126" s="349"/>
    </row>
    <row r="128" spans="1:10" ht="12.75" customHeight="1" x14ac:dyDescent="0.2">
      <c r="A128" s="350" t="s">
        <v>17</v>
      </c>
      <c r="B128" s="351"/>
      <c r="C128" s="348">
        <v>43003</v>
      </c>
      <c r="D128" s="352"/>
      <c r="E128" s="20"/>
      <c r="F128" s="335" t="s">
        <v>241</v>
      </c>
      <c r="G128" s="336"/>
      <c r="H128" s="337"/>
      <c r="I128" s="353" t="s">
        <v>128</v>
      </c>
      <c r="J128" s="354"/>
    </row>
    <row r="129" spans="1:10" ht="13.5" thickBot="1" x14ac:dyDescent="0.25">
      <c r="A129" s="33"/>
      <c r="C129" s="8"/>
      <c r="D129" s="8"/>
      <c r="E129" s="8"/>
      <c r="F129" s="8"/>
    </row>
    <row r="130" spans="1:10" ht="25.5" customHeight="1" thickBot="1" x14ac:dyDescent="0.25">
      <c r="A130" s="318" t="s">
        <v>84</v>
      </c>
      <c r="B130" s="319"/>
      <c r="C130" s="320" t="s">
        <v>394</v>
      </c>
      <c r="D130" s="321"/>
      <c r="E130" s="318" t="s">
        <v>77</v>
      </c>
      <c r="F130" s="319"/>
      <c r="G130" s="320" t="s">
        <v>395</v>
      </c>
      <c r="H130" s="321"/>
      <c r="I130" s="124" t="s">
        <v>88</v>
      </c>
      <c r="J130" s="125" t="s">
        <v>123</v>
      </c>
    </row>
    <row r="132" spans="1:10" x14ac:dyDescent="0.2">
      <c r="A132" s="35" t="s">
        <v>74</v>
      </c>
      <c r="C132" s="379" t="s">
        <v>398</v>
      </c>
      <c r="D132" s="380"/>
      <c r="E132" s="380"/>
      <c r="F132" s="380"/>
      <c r="G132" s="380"/>
      <c r="H132" s="380"/>
      <c r="I132" s="380"/>
      <c r="J132" s="381"/>
    </row>
    <row r="133" spans="1:10" x14ac:dyDescent="0.2">
      <c r="A133" s="36"/>
      <c r="C133" s="382"/>
      <c r="D133" s="383"/>
      <c r="E133" s="383"/>
      <c r="F133" s="383"/>
      <c r="G133" s="383"/>
      <c r="H133" s="383"/>
      <c r="I133" s="383"/>
      <c r="J133" s="384"/>
    </row>
    <row r="134" spans="1:10" x14ac:dyDescent="0.2">
      <c r="A134" s="4"/>
      <c r="C134" s="382"/>
      <c r="D134" s="383"/>
      <c r="E134" s="383"/>
      <c r="F134" s="383"/>
      <c r="G134" s="383"/>
      <c r="H134" s="383"/>
      <c r="I134" s="383"/>
      <c r="J134" s="384"/>
    </row>
    <row r="135" spans="1:10" x14ac:dyDescent="0.2">
      <c r="A135" s="4"/>
      <c r="C135" s="385"/>
      <c r="D135" s="386"/>
      <c r="E135" s="386"/>
      <c r="F135" s="386"/>
      <c r="G135" s="386"/>
      <c r="H135" s="386"/>
      <c r="I135" s="386"/>
      <c r="J135" s="387"/>
    </row>
    <row r="136" spans="1:10" x14ac:dyDescent="0.2">
      <c r="A136" s="4"/>
      <c r="C136" s="37"/>
      <c r="D136" s="37"/>
      <c r="E136" s="37"/>
      <c r="F136" s="37"/>
      <c r="G136" s="37"/>
      <c r="H136" s="37"/>
      <c r="I136" s="37"/>
      <c r="J136" s="37"/>
    </row>
    <row r="137" spans="1:10" x14ac:dyDescent="0.2">
      <c r="A137" s="21" t="s">
        <v>38</v>
      </c>
      <c r="C137" s="235" t="s">
        <v>273</v>
      </c>
      <c r="D137" s="84"/>
      <c r="E137" s="84"/>
      <c r="F137" s="84"/>
      <c r="G137" s="84"/>
      <c r="H137" s="84"/>
      <c r="I137" s="84"/>
      <c r="J137" s="85"/>
    </row>
    <row r="138" spans="1:10" x14ac:dyDescent="0.2">
      <c r="A138" s="22" t="s">
        <v>39</v>
      </c>
      <c r="C138" s="236" t="s">
        <v>274</v>
      </c>
      <c r="D138" s="86"/>
      <c r="E138" s="86"/>
      <c r="F138" s="86"/>
      <c r="G138" s="86"/>
      <c r="H138" s="86"/>
      <c r="I138" s="86"/>
      <c r="J138" s="87"/>
    </row>
    <row r="139" spans="1:10" x14ac:dyDescent="0.2">
      <c r="C139" s="236" t="s">
        <v>399</v>
      </c>
      <c r="D139" s="86"/>
      <c r="E139" s="86"/>
      <c r="F139" s="86"/>
      <c r="G139" s="86"/>
      <c r="H139" s="86"/>
      <c r="I139" s="86"/>
      <c r="J139" s="87"/>
    </row>
    <row r="140" spans="1:10" x14ac:dyDescent="0.2">
      <c r="C140" s="236" t="s">
        <v>371</v>
      </c>
      <c r="D140" s="86"/>
      <c r="E140" s="86"/>
      <c r="F140" s="86"/>
      <c r="G140" s="86"/>
      <c r="H140" s="86"/>
      <c r="I140" s="86"/>
      <c r="J140" s="87"/>
    </row>
    <row r="141" spans="1:10" x14ac:dyDescent="0.2">
      <c r="C141" s="241" t="s">
        <v>400</v>
      </c>
      <c r="D141" s="86"/>
      <c r="E141" s="86"/>
      <c r="F141" s="86"/>
      <c r="G141" s="86"/>
      <c r="H141" s="86"/>
      <c r="I141" s="86"/>
      <c r="J141" s="87"/>
    </row>
    <row r="142" spans="1:10" x14ac:dyDescent="0.2">
      <c r="C142" s="53" t="s">
        <v>371</v>
      </c>
      <c r="D142" s="88"/>
      <c r="E142" s="88"/>
      <c r="F142" s="88"/>
      <c r="G142" s="88"/>
      <c r="H142" s="88"/>
      <c r="I142" s="88"/>
      <c r="J142" s="89"/>
    </row>
    <row r="143" spans="1:10" x14ac:dyDescent="0.2">
      <c r="A143" s="4"/>
      <c r="C143" s="37"/>
      <c r="D143" s="37"/>
      <c r="E143" s="37"/>
      <c r="F143" s="37"/>
      <c r="G143" s="37"/>
      <c r="H143" s="37"/>
      <c r="I143" s="37"/>
      <c r="J143" s="37"/>
    </row>
    <row r="144" spans="1:10" x14ac:dyDescent="0.2">
      <c r="A144" s="21" t="s">
        <v>37</v>
      </c>
      <c r="C144" s="239" t="s">
        <v>275</v>
      </c>
      <c r="D144" s="90"/>
      <c r="E144" s="90"/>
      <c r="F144" s="90"/>
      <c r="G144" s="90"/>
      <c r="H144" s="90"/>
      <c r="I144" s="90"/>
      <c r="J144" s="91"/>
    </row>
    <row r="145" spans="1:10" x14ac:dyDescent="0.2">
      <c r="A145" s="22"/>
      <c r="C145" s="238" t="s">
        <v>282</v>
      </c>
      <c r="D145" s="92"/>
      <c r="E145" s="92"/>
      <c r="F145" s="92"/>
      <c r="G145" s="92"/>
      <c r="H145" s="92"/>
      <c r="I145" s="92"/>
      <c r="J145" s="93"/>
    </row>
    <row r="146" spans="1:10" x14ac:dyDescent="0.2">
      <c r="C146" s="238" t="s">
        <v>276</v>
      </c>
      <c r="D146" s="92"/>
      <c r="E146" s="92"/>
      <c r="F146" s="92"/>
      <c r="G146" s="92"/>
      <c r="H146" s="92"/>
      <c r="I146" s="92"/>
      <c r="J146" s="93"/>
    </row>
    <row r="147" spans="1:10" x14ac:dyDescent="0.2">
      <c r="C147" s="240" t="s">
        <v>277</v>
      </c>
      <c r="D147" s="92"/>
      <c r="E147" s="92"/>
      <c r="F147" s="92"/>
      <c r="G147" s="92"/>
      <c r="H147" s="92"/>
      <c r="I147" s="92"/>
      <c r="J147" s="93"/>
    </row>
    <row r="148" spans="1:10" x14ac:dyDescent="0.2">
      <c r="C148" s="57"/>
      <c r="D148" s="95"/>
      <c r="E148" s="95"/>
      <c r="F148" s="95"/>
      <c r="G148" s="95"/>
      <c r="H148" s="95"/>
      <c r="I148" s="95"/>
      <c r="J148" s="96"/>
    </row>
    <row r="149" spans="1:10" x14ac:dyDescent="0.2">
      <c r="A149" s="4"/>
      <c r="C149" s="37"/>
      <c r="D149" s="37"/>
      <c r="E149" s="37"/>
      <c r="F149" s="37"/>
      <c r="G149" s="37"/>
      <c r="H149" s="37"/>
      <c r="I149" s="37"/>
      <c r="J149" s="37"/>
    </row>
    <row r="150" spans="1:10" x14ac:dyDescent="0.2">
      <c r="A150" s="21" t="s">
        <v>18</v>
      </c>
      <c r="C150" s="239" t="s">
        <v>278</v>
      </c>
      <c r="D150" s="90"/>
      <c r="E150" s="90"/>
      <c r="F150" s="90"/>
      <c r="G150" s="90"/>
      <c r="H150" s="90"/>
      <c r="I150" s="90"/>
      <c r="J150" s="91"/>
    </row>
    <row r="151" spans="1:10" x14ac:dyDescent="0.2">
      <c r="A151" s="22"/>
      <c r="C151" s="238" t="s">
        <v>279</v>
      </c>
      <c r="D151" s="92"/>
      <c r="E151" s="92"/>
      <c r="F151" s="92"/>
      <c r="G151" s="92"/>
      <c r="H151" s="92"/>
      <c r="I151" s="92"/>
      <c r="J151" s="93"/>
    </row>
    <row r="152" spans="1:10" x14ac:dyDescent="0.2">
      <c r="C152" s="238" t="s">
        <v>280</v>
      </c>
      <c r="D152" s="92"/>
      <c r="E152" s="92"/>
      <c r="F152" s="92"/>
      <c r="G152" s="92"/>
      <c r="H152" s="92"/>
      <c r="I152" s="92"/>
      <c r="J152" s="93"/>
    </row>
    <row r="153" spans="1:10" x14ac:dyDescent="0.2">
      <c r="C153" s="240" t="s">
        <v>281</v>
      </c>
      <c r="D153" s="92"/>
      <c r="E153" s="92"/>
      <c r="F153" s="92"/>
      <c r="G153" s="92"/>
      <c r="H153" s="92"/>
      <c r="I153" s="92"/>
      <c r="J153" s="93"/>
    </row>
    <row r="154" spans="1:10" x14ac:dyDescent="0.2">
      <c r="C154" s="56"/>
      <c r="D154" s="92"/>
      <c r="E154" s="92"/>
      <c r="F154" s="92"/>
      <c r="G154" s="92"/>
      <c r="H154" s="92"/>
      <c r="I154" s="92"/>
      <c r="J154" s="93"/>
    </row>
    <row r="155" spans="1:10" x14ac:dyDescent="0.2">
      <c r="C155" s="56"/>
      <c r="D155" s="92"/>
      <c r="E155" s="92"/>
      <c r="F155" s="92"/>
      <c r="G155" s="92"/>
      <c r="H155" s="92"/>
      <c r="I155" s="92"/>
      <c r="J155" s="93"/>
    </row>
    <row r="156" spans="1:10" x14ac:dyDescent="0.2">
      <c r="C156" s="56"/>
      <c r="D156" s="92"/>
      <c r="E156" s="92"/>
      <c r="F156" s="92"/>
      <c r="G156" s="92"/>
      <c r="H156" s="92"/>
      <c r="I156" s="92"/>
      <c r="J156" s="93"/>
    </row>
    <row r="157" spans="1:10" x14ac:dyDescent="0.2">
      <c r="C157" s="57"/>
      <c r="D157" s="95"/>
      <c r="E157" s="95"/>
      <c r="F157" s="95"/>
      <c r="G157" s="95"/>
      <c r="H157" s="95"/>
      <c r="I157" s="95"/>
      <c r="J157" s="96"/>
    </row>
    <row r="159" spans="1:10" x14ac:dyDescent="0.2">
      <c r="A159" s="2" t="s">
        <v>19</v>
      </c>
      <c r="C159" s="364">
        <v>0</v>
      </c>
      <c r="D159" s="365"/>
      <c r="F159" s="39" t="s">
        <v>20</v>
      </c>
      <c r="G159" s="40"/>
      <c r="I159" s="364">
        <v>0</v>
      </c>
      <c r="J159" s="365"/>
    </row>
    <row r="160" spans="1:10" x14ac:dyDescent="0.2">
      <c r="A160" s="4"/>
      <c r="B160" s="1"/>
      <c r="C160" s="103"/>
      <c r="D160" s="103"/>
      <c r="E160" s="1"/>
      <c r="F160" s="4"/>
      <c r="G160" s="4"/>
      <c r="I160" s="8"/>
      <c r="J160" s="8"/>
    </row>
    <row r="161" spans="1:13" x14ac:dyDescent="0.2">
      <c r="A161" s="23"/>
      <c r="B161" s="97" t="s">
        <v>67</v>
      </c>
      <c r="C161" s="10"/>
      <c r="D161" s="10"/>
      <c r="E161" s="11"/>
      <c r="G161" s="18"/>
      <c r="H161" s="1"/>
      <c r="I161" s="1"/>
      <c r="J161" s="1"/>
    </row>
    <row r="162" spans="1:13" x14ac:dyDescent="0.2">
      <c r="A162" s="42" t="s">
        <v>4</v>
      </c>
      <c r="B162" s="43"/>
      <c r="C162" s="99" t="s">
        <v>68</v>
      </c>
      <c r="D162" s="42" t="s">
        <v>80</v>
      </c>
      <c r="E162" s="51"/>
      <c r="F162" s="99" t="s">
        <v>69</v>
      </c>
      <c r="G162" s="45" t="s">
        <v>21</v>
      </c>
      <c r="H162" s="43"/>
      <c r="I162" s="44" t="s">
        <v>22</v>
      </c>
      <c r="J162" s="44" t="s">
        <v>23</v>
      </c>
    </row>
    <row r="163" spans="1:13" x14ac:dyDescent="0.2">
      <c r="A163" s="16">
        <v>43131</v>
      </c>
      <c r="B163" s="118">
        <v>1</v>
      </c>
      <c r="C163" s="24"/>
      <c r="D163" s="112"/>
      <c r="E163" s="117"/>
      <c r="F163" s="25">
        <f>C163</f>
        <v>0</v>
      </c>
      <c r="G163" s="26">
        <f>D163</f>
        <v>0</v>
      </c>
      <c r="H163" s="27"/>
      <c r="I163" s="28">
        <f t="shared" ref="I163:J174" si="4">F163/$F$175</f>
        <v>0</v>
      </c>
      <c r="J163" s="28">
        <f t="shared" si="4"/>
        <v>0</v>
      </c>
    </row>
    <row r="164" spans="1:13" s="3" customFormat="1" x14ac:dyDescent="0.2">
      <c r="A164" s="17">
        <v>43159</v>
      </c>
      <c r="B164" s="119">
        <v>2</v>
      </c>
      <c r="C164" s="15"/>
      <c r="D164" s="111"/>
      <c r="E164" s="14"/>
      <c r="F164" s="29">
        <f t="shared" ref="F164:G174" si="5">C164+F163</f>
        <v>0</v>
      </c>
      <c r="G164" s="30">
        <f t="shared" si="5"/>
        <v>0</v>
      </c>
      <c r="H164" s="31"/>
      <c r="I164" s="32">
        <f t="shared" si="4"/>
        <v>0</v>
      </c>
      <c r="J164" s="32">
        <f t="shared" si="4"/>
        <v>0</v>
      </c>
      <c r="K164" s="1"/>
      <c r="L164" s="1"/>
      <c r="M164" s="1"/>
    </row>
    <row r="165" spans="1:13" s="3" customFormat="1" x14ac:dyDescent="0.2">
      <c r="A165" s="16">
        <v>43190</v>
      </c>
      <c r="B165" s="118">
        <v>3</v>
      </c>
      <c r="C165" s="24"/>
      <c r="D165" s="112"/>
      <c r="E165" s="117"/>
      <c r="F165" s="25">
        <f t="shared" si="5"/>
        <v>0</v>
      </c>
      <c r="G165" s="26">
        <f t="shared" si="5"/>
        <v>0</v>
      </c>
      <c r="H165" s="27"/>
      <c r="I165" s="28">
        <f t="shared" si="4"/>
        <v>0</v>
      </c>
      <c r="J165" s="28">
        <f t="shared" si="4"/>
        <v>0</v>
      </c>
      <c r="K165" s="1"/>
      <c r="L165" s="1"/>
      <c r="M165" s="1"/>
    </row>
    <row r="166" spans="1:13" s="3" customFormat="1" x14ac:dyDescent="0.2">
      <c r="A166" s="17">
        <v>43220</v>
      </c>
      <c r="B166" s="119">
        <v>4</v>
      </c>
      <c r="C166" s="15"/>
      <c r="D166" s="111"/>
      <c r="E166" s="14"/>
      <c r="F166" s="29">
        <f t="shared" si="5"/>
        <v>0</v>
      </c>
      <c r="G166" s="30">
        <f t="shared" si="5"/>
        <v>0</v>
      </c>
      <c r="H166" s="31"/>
      <c r="I166" s="32">
        <f t="shared" si="4"/>
        <v>0</v>
      </c>
      <c r="J166" s="32">
        <f t="shared" si="4"/>
        <v>0</v>
      </c>
      <c r="K166" s="1"/>
      <c r="L166" s="1"/>
      <c r="M166" s="1"/>
    </row>
    <row r="167" spans="1:13" s="3" customFormat="1" x14ac:dyDescent="0.2">
      <c r="A167" s="16">
        <v>43251</v>
      </c>
      <c r="B167" s="118">
        <v>5</v>
      </c>
      <c r="C167" s="24"/>
      <c r="D167" s="112"/>
      <c r="E167" s="117"/>
      <c r="F167" s="25">
        <f t="shared" si="5"/>
        <v>0</v>
      </c>
      <c r="G167" s="26">
        <f t="shared" si="5"/>
        <v>0</v>
      </c>
      <c r="H167" s="27"/>
      <c r="I167" s="28">
        <f t="shared" si="4"/>
        <v>0</v>
      </c>
      <c r="J167" s="28">
        <f t="shared" si="4"/>
        <v>0</v>
      </c>
      <c r="K167" s="1"/>
      <c r="L167" s="1"/>
      <c r="M167" s="1"/>
    </row>
    <row r="168" spans="1:13" s="3" customFormat="1" x14ac:dyDescent="0.2">
      <c r="A168" s="17">
        <v>43281</v>
      </c>
      <c r="B168" s="119">
        <v>6</v>
      </c>
      <c r="C168" s="15"/>
      <c r="D168" s="111"/>
      <c r="E168" s="14"/>
      <c r="F168" s="29">
        <f t="shared" si="5"/>
        <v>0</v>
      </c>
      <c r="G168" s="30">
        <f t="shared" si="5"/>
        <v>0</v>
      </c>
      <c r="H168" s="31"/>
      <c r="I168" s="32">
        <f t="shared" si="4"/>
        <v>0</v>
      </c>
      <c r="J168" s="32">
        <f t="shared" si="4"/>
        <v>0</v>
      </c>
      <c r="K168" s="1"/>
      <c r="L168" s="1"/>
      <c r="M168" s="1"/>
    </row>
    <row r="169" spans="1:13" s="3" customFormat="1" x14ac:dyDescent="0.2">
      <c r="A169" s="16">
        <v>43312</v>
      </c>
      <c r="B169" s="118">
        <v>7</v>
      </c>
      <c r="C169" s="24"/>
      <c r="D169" s="112"/>
      <c r="E169" s="117"/>
      <c r="F169" s="25">
        <f t="shared" si="5"/>
        <v>0</v>
      </c>
      <c r="G169" s="26">
        <f t="shared" si="5"/>
        <v>0</v>
      </c>
      <c r="H169" s="27"/>
      <c r="I169" s="28">
        <f t="shared" si="4"/>
        <v>0</v>
      </c>
      <c r="J169" s="28">
        <f t="shared" si="4"/>
        <v>0</v>
      </c>
      <c r="K169" s="1"/>
      <c r="L169" s="1"/>
      <c r="M169" s="1"/>
    </row>
    <row r="170" spans="1:13" s="3" customFormat="1" x14ac:dyDescent="0.2">
      <c r="A170" s="17">
        <v>43343</v>
      </c>
      <c r="B170" s="119">
        <v>8</v>
      </c>
      <c r="C170" s="15"/>
      <c r="D170" s="111"/>
      <c r="E170" s="14"/>
      <c r="F170" s="29">
        <f t="shared" si="5"/>
        <v>0</v>
      </c>
      <c r="G170" s="30">
        <f t="shared" si="5"/>
        <v>0</v>
      </c>
      <c r="H170" s="31"/>
      <c r="I170" s="32">
        <f t="shared" si="4"/>
        <v>0</v>
      </c>
      <c r="J170" s="32">
        <f t="shared" si="4"/>
        <v>0</v>
      </c>
      <c r="K170" s="1"/>
      <c r="L170" s="1"/>
      <c r="M170" s="1"/>
    </row>
    <row r="171" spans="1:13" s="3" customFormat="1" x14ac:dyDescent="0.2">
      <c r="A171" s="16">
        <v>43373</v>
      </c>
      <c r="B171" s="118">
        <v>9</v>
      </c>
      <c r="C171" s="24"/>
      <c r="D171" s="112"/>
      <c r="E171" s="117"/>
      <c r="F171" s="25">
        <f t="shared" si="5"/>
        <v>0</v>
      </c>
      <c r="G171" s="26">
        <f t="shared" si="5"/>
        <v>0</v>
      </c>
      <c r="H171" s="27"/>
      <c r="I171" s="28">
        <f t="shared" si="4"/>
        <v>0</v>
      </c>
      <c r="J171" s="28">
        <f t="shared" si="4"/>
        <v>0</v>
      </c>
      <c r="K171" s="1"/>
      <c r="L171" s="1"/>
      <c r="M171" s="1"/>
    </row>
    <row r="172" spans="1:13" s="3" customFormat="1" x14ac:dyDescent="0.2">
      <c r="A172" s="17">
        <v>43404</v>
      </c>
      <c r="B172" s="119">
        <v>10</v>
      </c>
      <c r="C172" s="15">
        <v>4</v>
      </c>
      <c r="D172" s="111">
        <v>5</v>
      </c>
      <c r="E172" s="14"/>
      <c r="F172" s="29">
        <f t="shared" si="5"/>
        <v>4</v>
      </c>
      <c r="G172" s="30">
        <f t="shared" si="5"/>
        <v>5</v>
      </c>
      <c r="H172" s="31"/>
      <c r="I172" s="32">
        <f t="shared" si="4"/>
        <v>0.33333333333333331</v>
      </c>
      <c r="J172" s="32">
        <f t="shared" si="4"/>
        <v>0.41666666666666669</v>
      </c>
      <c r="K172" s="1"/>
      <c r="L172" s="1"/>
      <c r="M172" s="1"/>
    </row>
    <row r="173" spans="1:13" s="3" customFormat="1" x14ac:dyDescent="0.2">
      <c r="A173" s="16">
        <v>43434</v>
      </c>
      <c r="B173" s="118">
        <v>11</v>
      </c>
      <c r="C173" s="24">
        <v>4</v>
      </c>
      <c r="D173" s="112">
        <v>9</v>
      </c>
      <c r="E173" s="117"/>
      <c r="F173" s="25">
        <f t="shared" si="5"/>
        <v>8</v>
      </c>
      <c r="G173" s="26">
        <f t="shared" si="5"/>
        <v>14</v>
      </c>
      <c r="H173" s="27"/>
      <c r="I173" s="28">
        <f t="shared" si="4"/>
        <v>0.66666666666666663</v>
      </c>
      <c r="J173" s="28">
        <f t="shared" si="4"/>
        <v>1.1666666666666667</v>
      </c>
      <c r="K173" s="1"/>
      <c r="L173" s="1"/>
      <c r="M173" s="1"/>
    </row>
    <row r="174" spans="1:13" s="3" customFormat="1" x14ac:dyDescent="0.2">
      <c r="A174" s="17">
        <v>43465</v>
      </c>
      <c r="B174" s="119">
        <v>12</v>
      </c>
      <c r="C174" s="15">
        <v>4</v>
      </c>
      <c r="D174" s="111">
        <v>9</v>
      </c>
      <c r="E174" s="14"/>
      <c r="F174" s="29">
        <f t="shared" si="5"/>
        <v>12</v>
      </c>
      <c r="G174" s="30">
        <f t="shared" si="5"/>
        <v>23</v>
      </c>
      <c r="H174" s="31"/>
      <c r="I174" s="32">
        <f t="shared" si="4"/>
        <v>1</v>
      </c>
      <c r="J174" s="32">
        <f t="shared" si="4"/>
        <v>1.9166666666666667</v>
      </c>
      <c r="K174" s="1"/>
      <c r="L174" s="1"/>
      <c r="M174" s="1"/>
    </row>
    <row r="175" spans="1:13" s="3" customFormat="1" x14ac:dyDescent="0.2">
      <c r="A175" s="46" t="s">
        <v>24</v>
      </c>
      <c r="B175" s="120">
        <v>13</v>
      </c>
      <c r="C175" s="44">
        <f>SUM(C163:C174)</f>
        <v>12</v>
      </c>
      <c r="D175" s="42">
        <f>SUM(D163:D174)</f>
        <v>23</v>
      </c>
      <c r="E175" s="51"/>
      <c r="F175" s="47">
        <f>F174</f>
        <v>12</v>
      </c>
      <c r="G175" s="48">
        <f>G174</f>
        <v>23</v>
      </c>
      <c r="H175" s="49"/>
      <c r="I175" s="50">
        <f>I174</f>
        <v>1</v>
      </c>
      <c r="J175" s="50">
        <f>J174</f>
        <v>1.9166666666666667</v>
      </c>
      <c r="K175" s="1"/>
      <c r="L175" s="1"/>
      <c r="M175" s="1"/>
    </row>
    <row r="176" spans="1:13" s="3" customForma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0" x14ac:dyDescent="0.2">
      <c r="A177" s="66"/>
      <c r="B177" s="66"/>
      <c r="C177" s="67" t="s">
        <v>43</v>
      </c>
      <c r="D177" s="66" t="str">
        <f>C179</f>
        <v>BIBLIOTECAS</v>
      </c>
      <c r="E177" s="66"/>
      <c r="F177" s="66"/>
      <c r="G177" s="66"/>
      <c r="H177" s="66"/>
      <c r="I177" s="66"/>
      <c r="J177" s="66"/>
    </row>
    <row r="178" spans="1:10" x14ac:dyDescent="0.2">
      <c r="I178" s="338" t="s">
        <v>218</v>
      </c>
      <c r="J178" s="339"/>
    </row>
    <row r="179" spans="1:10" x14ac:dyDescent="0.2">
      <c r="A179" s="2" t="s">
        <v>11</v>
      </c>
      <c r="C179" s="340" t="s">
        <v>283</v>
      </c>
      <c r="D179" s="341"/>
      <c r="E179" s="341"/>
      <c r="F179" s="341"/>
      <c r="G179" s="341"/>
      <c r="H179" s="65"/>
      <c r="I179" s="131" t="s">
        <v>85</v>
      </c>
      <c r="J179" s="134">
        <f>beneficiarios!N29</f>
        <v>0</v>
      </c>
    </row>
    <row r="180" spans="1:10" x14ac:dyDescent="0.2">
      <c r="A180" s="2" t="s">
        <v>12</v>
      </c>
      <c r="C180" s="366" t="s">
        <v>361</v>
      </c>
      <c r="D180" s="367"/>
      <c r="E180" s="367"/>
      <c r="F180" s="367"/>
      <c r="G180" s="369"/>
      <c r="H180" s="65"/>
      <c r="I180" s="131" t="s">
        <v>215</v>
      </c>
      <c r="J180" s="195">
        <f>beneficiarios!N30</f>
        <v>0</v>
      </c>
    </row>
    <row r="181" spans="1:10" x14ac:dyDescent="0.2">
      <c r="A181" s="128" t="s">
        <v>13</v>
      </c>
      <c r="C181" s="366" t="s">
        <v>360</v>
      </c>
      <c r="D181" s="367"/>
      <c r="E181" s="367"/>
      <c r="F181" s="367"/>
      <c r="G181" s="369"/>
      <c r="H181" s="65"/>
      <c r="I181" s="132" t="s">
        <v>216</v>
      </c>
      <c r="J181" s="195">
        <f>beneficiarios!N31</f>
        <v>0</v>
      </c>
    </row>
    <row r="182" spans="1:10" ht="25.5" x14ac:dyDescent="0.2">
      <c r="A182" s="128" t="s">
        <v>239</v>
      </c>
      <c r="C182" s="345" t="s">
        <v>393</v>
      </c>
      <c r="D182" s="346"/>
      <c r="E182" s="346"/>
      <c r="F182" s="346"/>
      <c r="G182" s="347"/>
      <c r="H182" s="65"/>
      <c r="I182" s="132" t="s">
        <v>217</v>
      </c>
      <c r="J182" s="195">
        <f>beneficiarios!N32</f>
        <v>0</v>
      </c>
    </row>
    <row r="183" spans="1:10" x14ac:dyDescent="0.2">
      <c r="A183" s="1"/>
    </row>
    <row r="184" spans="1:10" x14ac:dyDescent="0.2">
      <c r="A184" s="2" t="s">
        <v>15</v>
      </c>
      <c r="C184" s="348">
        <v>43101</v>
      </c>
      <c r="D184" s="349"/>
      <c r="F184" s="127" t="s">
        <v>16</v>
      </c>
      <c r="G184" s="40"/>
      <c r="I184" s="348">
        <v>43465</v>
      </c>
      <c r="J184" s="349"/>
    </row>
    <row r="186" spans="1:10" ht="12.75" customHeight="1" x14ac:dyDescent="0.2">
      <c r="A186" s="350" t="s">
        <v>76</v>
      </c>
      <c r="B186" s="351"/>
      <c r="C186" s="348">
        <v>43003</v>
      </c>
      <c r="D186" s="352"/>
      <c r="E186" s="20"/>
      <c r="F186" s="335" t="s">
        <v>240</v>
      </c>
      <c r="G186" s="336"/>
      <c r="H186" s="337"/>
      <c r="I186" s="353" t="s">
        <v>128</v>
      </c>
      <c r="J186" s="354"/>
    </row>
    <row r="187" spans="1:10" ht="13.5" thickBot="1" x14ac:dyDescent="0.25"/>
    <row r="188" spans="1:10" ht="25.5" customHeight="1" thickBot="1" x14ac:dyDescent="0.25">
      <c r="A188" s="318" t="s">
        <v>84</v>
      </c>
      <c r="B188" s="319"/>
      <c r="C188" s="320" t="s">
        <v>401</v>
      </c>
      <c r="D188" s="321"/>
      <c r="E188" s="318" t="s">
        <v>77</v>
      </c>
      <c r="F188" s="319"/>
      <c r="G188" s="320" t="s">
        <v>284</v>
      </c>
      <c r="H188" s="321"/>
      <c r="I188" s="124" t="s">
        <v>88</v>
      </c>
      <c r="J188" s="125" t="s">
        <v>123</v>
      </c>
    </row>
    <row r="190" spans="1:10" ht="12.75" customHeight="1" x14ac:dyDescent="0.2">
      <c r="A190" s="35" t="s">
        <v>74</v>
      </c>
      <c r="C190" s="370" t="s">
        <v>409</v>
      </c>
      <c r="D190" s="371"/>
      <c r="E190" s="371"/>
      <c r="F190" s="371"/>
      <c r="G190" s="371"/>
      <c r="H190" s="371"/>
      <c r="I190" s="371"/>
      <c r="J190" s="372"/>
    </row>
    <row r="191" spans="1:10" ht="12.75" customHeight="1" x14ac:dyDescent="0.2">
      <c r="A191" s="36"/>
      <c r="C191" s="373"/>
      <c r="D191" s="374"/>
      <c r="E191" s="374"/>
      <c r="F191" s="374"/>
      <c r="G191" s="374"/>
      <c r="H191" s="374"/>
      <c r="I191" s="374"/>
      <c r="J191" s="375"/>
    </row>
    <row r="192" spans="1:10" ht="12.75" customHeight="1" x14ac:dyDescent="0.2">
      <c r="A192" s="1"/>
      <c r="C192" s="373"/>
      <c r="D192" s="374"/>
      <c r="E192" s="374"/>
      <c r="F192" s="374"/>
      <c r="G192" s="374"/>
      <c r="H192" s="374"/>
      <c r="I192" s="374"/>
      <c r="J192" s="375"/>
    </row>
    <row r="193" spans="1:10" ht="12.75" customHeight="1" x14ac:dyDescent="0.2">
      <c r="A193" s="1"/>
      <c r="C193" s="376"/>
      <c r="D193" s="377"/>
      <c r="E193" s="377"/>
      <c r="F193" s="377"/>
      <c r="G193" s="377"/>
      <c r="H193" s="377"/>
      <c r="I193" s="377"/>
      <c r="J193" s="378"/>
    </row>
    <row r="194" spans="1:10" x14ac:dyDescent="0.2">
      <c r="A194" s="1"/>
      <c r="C194" s="8"/>
      <c r="D194" s="8"/>
      <c r="E194" s="8"/>
      <c r="F194" s="8"/>
      <c r="G194" s="8"/>
      <c r="H194" s="8"/>
      <c r="I194" s="8"/>
      <c r="J194" s="8"/>
    </row>
    <row r="195" spans="1:10" x14ac:dyDescent="0.2">
      <c r="A195" s="21" t="s">
        <v>38</v>
      </c>
      <c r="C195" s="235" t="s">
        <v>402</v>
      </c>
      <c r="D195" s="84"/>
      <c r="E195" s="84"/>
      <c r="F195" s="84"/>
      <c r="G195" s="84"/>
      <c r="H195" s="84"/>
      <c r="I195" s="84"/>
      <c r="J195" s="85"/>
    </row>
    <row r="196" spans="1:10" x14ac:dyDescent="0.2">
      <c r="A196" s="22" t="s">
        <v>39</v>
      </c>
      <c r="C196" s="52" t="s">
        <v>403</v>
      </c>
      <c r="D196" s="86"/>
      <c r="E196" s="86"/>
      <c r="F196" s="86"/>
      <c r="G196" s="86"/>
      <c r="H196" s="86"/>
      <c r="I196" s="86"/>
      <c r="J196" s="87"/>
    </row>
    <row r="197" spans="1:10" x14ac:dyDescent="0.2">
      <c r="C197" s="52"/>
      <c r="D197" s="86"/>
      <c r="E197" s="86"/>
      <c r="F197" s="86"/>
      <c r="G197" s="86"/>
      <c r="H197" s="86"/>
      <c r="I197" s="86"/>
      <c r="J197" s="87"/>
    </row>
    <row r="198" spans="1:10" x14ac:dyDescent="0.2">
      <c r="C198" s="53"/>
      <c r="D198" s="88"/>
      <c r="E198" s="88"/>
      <c r="F198" s="88"/>
      <c r="G198" s="88"/>
      <c r="H198" s="88"/>
      <c r="I198" s="88"/>
      <c r="J198" s="89"/>
    </row>
    <row r="199" spans="1:10" x14ac:dyDescent="0.2">
      <c r="A199" s="4"/>
      <c r="C199" s="37"/>
      <c r="D199" s="37"/>
      <c r="E199" s="37"/>
      <c r="F199" s="37"/>
      <c r="G199" s="37"/>
      <c r="H199" s="37"/>
      <c r="I199" s="37"/>
      <c r="J199" s="37"/>
    </row>
    <row r="200" spans="1:10" x14ac:dyDescent="0.2">
      <c r="A200" s="21" t="s">
        <v>37</v>
      </c>
      <c r="C200" s="239" t="s">
        <v>285</v>
      </c>
      <c r="D200" s="90"/>
      <c r="E200" s="90"/>
      <c r="F200" s="90"/>
      <c r="G200" s="90"/>
      <c r="H200" s="90"/>
      <c r="I200" s="90"/>
      <c r="J200" s="91"/>
    </row>
    <row r="201" spans="1:10" x14ac:dyDescent="0.2">
      <c r="A201" s="22"/>
      <c r="C201" s="238" t="s">
        <v>286</v>
      </c>
      <c r="D201" s="92"/>
      <c r="E201" s="92"/>
      <c r="F201" s="92"/>
      <c r="G201" s="92"/>
      <c r="H201" s="92"/>
      <c r="I201" s="92"/>
      <c r="J201" s="93"/>
    </row>
    <row r="202" spans="1:10" x14ac:dyDescent="0.2">
      <c r="C202" s="56"/>
      <c r="D202" s="92"/>
      <c r="E202" s="92"/>
      <c r="F202" s="92"/>
      <c r="G202" s="92"/>
      <c r="H202" s="92"/>
      <c r="I202" s="92"/>
      <c r="J202" s="93"/>
    </row>
    <row r="203" spans="1:10" x14ac:dyDescent="0.2">
      <c r="C203" s="94"/>
      <c r="D203" s="95"/>
      <c r="E203" s="95"/>
      <c r="F203" s="95"/>
      <c r="G203" s="95"/>
      <c r="H203" s="95"/>
      <c r="I203" s="95"/>
      <c r="J203" s="96"/>
    </row>
    <row r="204" spans="1:10" x14ac:dyDescent="0.2">
      <c r="A204" s="1"/>
      <c r="C204" s="8"/>
      <c r="D204" s="8"/>
      <c r="E204" s="8"/>
      <c r="F204" s="8"/>
      <c r="G204" s="8"/>
      <c r="H204" s="8"/>
      <c r="I204" s="8"/>
      <c r="J204" s="8"/>
    </row>
    <row r="205" spans="1:10" x14ac:dyDescent="0.2">
      <c r="A205" s="21" t="s">
        <v>18</v>
      </c>
      <c r="C205" s="388" t="s">
        <v>287</v>
      </c>
      <c r="D205" s="389"/>
      <c r="E205" s="389"/>
      <c r="F205" s="389"/>
      <c r="G205" s="389"/>
      <c r="H205" s="389"/>
      <c r="I205" s="389"/>
      <c r="J205" s="390"/>
    </row>
    <row r="206" spans="1:10" x14ac:dyDescent="0.2">
      <c r="A206" s="22"/>
      <c r="C206" s="238" t="s">
        <v>288</v>
      </c>
      <c r="D206" s="92"/>
      <c r="E206" s="92"/>
      <c r="F206" s="92"/>
      <c r="G206" s="92"/>
      <c r="H206" s="92"/>
      <c r="I206" s="92"/>
      <c r="J206" s="93"/>
    </row>
    <row r="207" spans="1:10" x14ac:dyDescent="0.2">
      <c r="C207" s="238" t="s">
        <v>289</v>
      </c>
      <c r="D207" s="92"/>
      <c r="E207" s="92"/>
      <c r="F207" s="92"/>
      <c r="G207" s="92"/>
      <c r="H207" s="92"/>
      <c r="I207" s="92"/>
      <c r="J207" s="93"/>
    </row>
    <row r="208" spans="1:10" x14ac:dyDescent="0.2">
      <c r="C208" s="238" t="s">
        <v>404</v>
      </c>
      <c r="D208" s="92"/>
      <c r="E208" s="92"/>
      <c r="F208" s="92"/>
      <c r="G208" s="92"/>
      <c r="H208" s="92"/>
      <c r="I208" s="92"/>
      <c r="J208" s="93"/>
    </row>
    <row r="209" spans="1:10" x14ac:dyDescent="0.2">
      <c r="C209" s="238" t="s">
        <v>405</v>
      </c>
      <c r="D209" s="92"/>
      <c r="E209" s="92"/>
      <c r="F209" s="92"/>
      <c r="G209" s="92"/>
      <c r="H209" s="92"/>
      <c r="I209" s="92"/>
      <c r="J209" s="93"/>
    </row>
    <row r="210" spans="1:10" x14ac:dyDescent="0.2">
      <c r="C210" s="238" t="s">
        <v>290</v>
      </c>
      <c r="D210" s="92"/>
      <c r="E210" s="92"/>
      <c r="F210" s="92"/>
      <c r="G210" s="92"/>
      <c r="H210" s="92"/>
      <c r="I210" s="92"/>
      <c r="J210" s="93"/>
    </row>
    <row r="211" spans="1:10" x14ac:dyDescent="0.2">
      <c r="C211" s="238" t="s">
        <v>291</v>
      </c>
      <c r="D211" s="92"/>
      <c r="E211" s="92"/>
      <c r="F211" s="92"/>
      <c r="G211" s="92"/>
      <c r="H211" s="92"/>
      <c r="I211" s="92"/>
      <c r="J211" s="93"/>
    </row>
    <row r="212" spans="1:10" x14ac:dyDescent="0.2">
      <c r="C212" s="240" t="s">
        <v>406</v>
      </c>
      <c r="D212" s="92"/>
      <c r="E212" s="92"/>
      <c r="F212" s="92"/>
      <c r="G212" s="92"/>
      <c r="H212" s="92"/>
      <c r="I212" s="92"/>
      <c r="J212" s="93"/>
    </row>
    <row r="213" spans="1:10" x14ac:dyDescent="0.2">
      <c r="C213" s="240" t="s">
        <v>371</v>
      </c>
      <c r="D213" s="92"/>
      <c r="E213" s="92"/>
      <c r="F213" s="92"/>
      <c r="G213" s="92"/>
      <c r="H213" s="92"/>
      <c r="I213" s="92"/>
      <c r="J213" s="93"/>
    </row>
    <row r="214" spans="1:10" x14ac:dyDescent="0.2">
      <c r="C214" s="242" t="s">
        <v>292</v>
      </c>
      <c r="D214" s="95"/>
      <c r="E214" s="95"/>
      <c r="F214" s="95"/>
      <c r="G214" s="95"/>
      <c r="H214" s="95"/>
      <c r="I214" s="95"/>
      <c r="J214" s="96"/>
    </row>
    <row r="215" spans="1:10" x14ac:dyDescent="0.2">
      <c r="A215" s="1"/>
      <c r="C215" s="8"/>
      <c r="D215" s="8"/>
      <c r="E215" s="8"/>
      <c r="F215" s="8"/>
      <c r="G215" s="8"/>
      <c r="H215" s="8"/>
      <c r="I215" s="8"/>
      <c r="J215" s="8"/>
    </row>
    <row r="216" spans="1:10" x14ac:dyDescent="0.2">
      <c r="A216" s="2" t="s">
        <v>19</v>
      </c>
      <c r="C216" s="331">
        <v>0</v>
      </c>
      <c r="D216" s="332"/>
      <c r="F216" s="333" t="s">
        <v>20</v>
      </c>
      <c r="G216" s="334"/>
      <c r="I216" s="331">
        <v>0</v>
      </c>
      <c r="J216" s="332"/>
    </row>
    <row r="217" spans="1:10" x14ac:dyDescent="0.2">
      <c r="A217" s="4"/>
      <c r="B217" s="1"/>
      <c r="C217" s="103"/>
      <c r="D217" s="103"/>
      <c r="E217" s="1"/>
      <c r="F217" s="38"/>
      <c r="G217" s="38"/>
      <c r="I217" s="8"/>
      <c r="J217" s="8"/>
    </row>
    <row r="218" spans="1:10" x14ac:dyDescent="0.2">
      <c r="A218" s="23"/>
      <c r="B218" s="97" t="s">
        <v>67</v>
      </c>
      <c r="C218" s="10"/>
      <c r="D218" s="10"/>
      <c r="E218" s="11"/>
      <c r="G218" s="18"/>
      <c r="H218" s="1"/>
      <c r="I218" s="1"/>
      <c r="J218" s="1"/>
    </row>
    <row r="219" spans="1:10" x14ac:dyDescent="0.2">
      <c r="A219" s="42" t="s">
        <v>4</v>
      </c>
      <c r="B219" s="43"/>
      <c r="C219" s="99" t="s">
        <v>68</v>
      </c>
      <c r="D219" s="42" t="s">
        <v>80</v>
      </c>
      <c r="E219" s="51"/>
      <c r="F219" s="99" t="s">
        <v>69</v>
      </c>
      <c r="G219" s="45" t="s">
        <v>21</v>
      </c>
      <c r="H219" s="43"/>
      <c r="I219" s="44" t="s">
        <v>22</v>
      </c>
      <c r="J219" s="44" t="s">
        <v>23</v>
      </c>
    </row>
    <row r="220" spans="1:10" x14ac:dyDescent="0.2">
      <c r="A220" s="16">
        <v>43131</v>
      </c>
      <c r="B220" s="118">
        <v>1</v>
      </c>
      <c r="C220" s="24"/>
      <c r="D220" s="112"/>
      <c r="E220" s="117"/>
      <c r="F220" s="25">
        <f>C220</f>
        <v>0</v>
      </c>
      <c r="G220" s="26">
        <f>D220</f>
        <v>0</v>
      </c>
      <c r="H220" s="27"/>
      <c r="I220" s="28">
        <f t="shared" ref="I220:J231" si="6">F220/$F$232</f>
        <v>0</v>
      </c>
      <c r="J220" s="28">
        <f t="shared" si="6"/>
        <v>0</v>
      </c>
    </row>
    <row r="221" spans="1:10" x14ac:dyDescent="0.2">
      <c r="A221" s="17">
        <v>43159</v>
      </c>
      <c r="B221" s="119">
        <v>2</v>
      </c>
      <c r="C221" s="15"/>
      <c r="D221" s="111"/>
      <c r="E221" s="14"/>
      <c r="F221" s="29">
        <f t="shared" ref="F221:G231" si="7">C221+F220</f>
        <v>0</v>
      </c>
      <c r="G221" s="30">
        <f t="shared" si="7"/>
        <v>0</v>
      </c>
      <c r="H221" s="31"/>
      <c r="I221" s="32">
        <f t="shared" si="6"/>
        <v>0</v>
      </c>
      <c r="J221" s="32">
        <f t="shared" si="6"/>
        <v>0</v>
      </c>
    </row>
    <row r="222" spans="1:10" x14ac:dyDescent="0.2">
      <c r="A222" s="16">
        <v>43190</v>
      </c>
      <c r="B222" s="118">
        <v>3</v>
      </c>
      <c r="C222" s="24"/>
      <c r="D222" s="112"/>
      <c r="E222" s="117"/>
      <c r="F222" s="25">
        <f t="shared" si="7"/>
        <v>0</v>
      </c>
      <c r="G222" s="26">
        <f t="shared" si="7"/>
        <v>0</v>
      </c>
      <c r="H222" s="27"/>
      <c r="I222" s="28">
        <f t="shared" si="6"/>
        <v>0</v>
      </c>
      <c r="J222" s="28">
        <f t="shared" si="6"/>
        <v>0</v>
      </c>
    </row>
    <row r="223" spans="1:10" x14ac:dyDescent="0.2">
      <c r="A223" s="17">
        <v>43220</v>
      </c>
      <c r="B223" s="119">
        <v>4</v>
      </c>
      <c r="C223" s="15"/>
      <c r="D223" s="111"/>
      <c r="E223" s="14"/>
      <c r="F223" s="29">
        <f t="shared" si="7"/>
        <v>0</v>
      </c>
      <c r="G223" s="30">
        <f t="shared" si="7"/>
        <v>0</v>
      </c>
      <c r="H223" s="31"/>
      <c r="I223" s="32">
        <f t="shared" si="6"/>
        <v>0</v>
      </c>
      <c r="J223" s="32">
        <f t="shared" si="6"/>
        <v>0</v>
      </c>
    </row>
    <row r="224" spans="1:10" x14ac:dyDescent="0.2">
      <c r="A224" s="16">
        <v>43251</v>
      </c>
      <c r="B224" s="118">
        <v>5</v>
      </c>
      <c r="C224" s="24"/>
      <c r="D224" s="112"/>
      <c r="E224" s="117"/>
      <c r="F224" s="25">
        <f t="shared" si="7"/>
        <v>0</v>
      </c>
      <c r="G224" s="26">
        <f t="shared" si="7"/>
        <v>0</v>
      </c>
      <c r="H224" s="27"/>
      <c r="I224" s="28">
        <f t="shared" si="6"/>
        <v>0</v>
      </c>
      <c r="J224" s="28">
        <f t="shared" si="6"/>
        <v>0</v>
      </c>
    </row>
    <row r="225" spans="1:10" x14ac:dyDescent="0.2">
      <c r="A225" s="17">
        <v>43281</v>
      </c>
      <c r="B225" s="119">
        <v>6</v>
      </c>
      <c r="C225" s="15"/>
      <c r="D225" s="111"/>
      <c r="E225" s="14"/>
      <c r="F225" s="29">
        <f t="shared" si="7"/>
        <v>0</v>
      </c>
      <c r="G225" s="30">
        <f t="shared" si="7"/>
        <v>0</v>
      </c>
      <c r="H225" s="31"/>
      <c r="I225" s="32">
        <f t="shared" si="6"/>
        <v>0</v>
      </c>
      <c r="J225" s="32">
        <f t="shared" si="6"/>
        <v>0</v>
      </c>
    </row>
    <row r="226" spans="1:10" x14ac:dyDescent="0.2">
      <c r="A226" s="16">
        <v>43312</v>
      </c>
      <c r="B226" s="118">
        <v>7</v>
      </c>
      <c r="C226" s="24"/>
      <c r="D226" s="112"/>
      <c r="E226" s="117"/>
      <c r="F226" s="25">
        <f t="shared" si="7"/>
        <v>0</v>
      </c>
      <c r="G226" s="26">
        <f t="shared" si="7"/>
        <v>0</v>
      </c>
      <c r="H226" s="27"/>
      <c r="I226" s="28">
        <f t="shared" si="6"/>
        <v>0</v>
      </c>
      <c r="J226" s="28">
        <f t="shared" si="6"/>
        <v>0</v>
      </c>
    </row>
    <row r="227" spans="1:10" x14ac:dyDescent="0.2">
      <c r="A227" s="17">
        <v>43343</v>
      </c>
      <c r="B227" s="119">
        <v>8</v>
      </c>
      <c r="C227" s="15"/>
      <c r="D227" s="111"/>
      <c r="E227" s="14"/>
      <c r="F227" s="29">
        <f t="shared" si="7"/>
        <v>0</v>
      </c>
      <c r="G227" s="30">
        <f t="shared" si="7"/>
        <v>0</v>
      </c>
      <c r="H227" s="31"/>
      <c r="I227" s="32">
        <f t="shared" si="6"/>
        <v>0</v>
      </c>
      <c r="J227" s="32">
        <f t="shared" si="6"/>
        <v>0</v>
      </c>
    </row>
    <row r="228" spans="1:10" x14ac:dyDescent="0.2">
      <c r="A228" s="16">
        <v>43373</v>
      </c>
      <c r="B228" s="118">
        <v>9</v>
      </c>
      <c r="C228" s="24"/>
      <c r="D228" s="112"/>
      <c r="E228" s="117"/>
      <c r="F228" s="25">
        <f t="shared" si="7"/>
        <v>0</v>
      </c>
      <c r="G228" s="26">
        <f t="shared" si="7"/>
        <v>0</v>
      </c>
      <c r="H228" s="27"/>
      <c r="I228" s="28">
        <f t="shared" si="6"/>
        <v>0</v>
      </c>
      <c r="J228" s="28">
        <f t="shared" si="6"/>
        <v>0</v>
      </c>
    </row>
    <row r="229" spans="1:10" x14ac:dyDescent="0.2">
      <c r="A229" s="17">
        <v>43404</v>
      </c>
      <c r="B229" s="119">
        <v>10</v>
      </c>
      <c r="C229" s="15">
        <v>4</v>
      </c>
      <c r="D229" s="111">
        <v>4</v>
      </c>
      <c r="E229" s="14"/>
      <c r="F229" s="29">
        <f t="shared" si="7"/>
        <v>4</v>
      </c>
      <c r="G229" s="30">
        <f t="shared" si="7"/>
        <v>4</v>
      </c>
      <c r="H229" s="31"/>
      <c r="I229" s="32">
        <f t="shared" si="6"/>
        <v>0.33333333333333331</v>
      </c>
      <c r="J229" s="32">
        <f t="shared" si="6"/>
        <v>0.33333333333333331</v>
      </c>
    </row>
    <row r="230" spans="1:10" x14ac:dyDescent="0.2">
      <c r="A230" s="16">
        <v>43434</v>
      </c>
      <c r="B230" s="118">
        <v>11</v>
      </c>
      <c r="C230" s="24">
        <v>4</v>
      </c>
      <c r="D230" s="112">
        <v>9</v>
      </c>
      <c r="E230" s="117"/>
      <c r="F230" s="25">
        <f t="shared" si="7"/>
        <v>8</v>
      </c>
      <c r="G230" s="26">
        <f t="shared" si="7"/>
        <v>13</v>
      </c>
      <c r="H230" s="27"/>
      <c r="I230" s="28">
        <f t="shared" si="6"/>
        <v>0.66666666666666663</v>
      </c>
      <c r="J230" s="28">
        <f t="shared" si="6"/>
        <v>1.0833333333333333</v>
      </c>
    </row>
    <row r="231" spans="1:10" x14ac:dyDescent="0.2">
      <c r="A231" s="17">
        <v>43465</v>
      </c>
      <c r="B231" s="119">
        <v>12</v>
      </c>
      <c r="C231" s="15">
        <v>4</v>
      </c>
      <c r="D231" s="111">
        <v>6</v>
      </c>
      <c r="E231" s="14"/>
      <c r="F231" s="29">
        <f t="shared" si="7"/>
        <v>12</v>
      </c>
      <c r="G231" s="30">
        <f t="shared" si="7"/>
        <v>19</v>
      </c>
      <c r="H231" s="31"/>
      <c r="I231" s="32">
        <f t="shared" si="6"/>
        <v>1</v>
      </c>
      <c r="J231" s="32">
        <f t="shared" si="6"/>
        <v>1.5833333333333333</v>
      </c>
    </row>
    <row r="232" spans="1:10" x14ac:dyDescent="0.2">
      <c r="A232" s="46" t="s">
        <v>24</v>
      </c>
      <c r="B232" s="120">
        <v>13</v>
      </c>
      <c r="C232" s="44">
        <f>SUM(C220:C231)</f>
        <v>12</v>
      </c>
      <c r="D232" s="42">
        <f>SUM(D220:D231)</f>
        <v>19</v>
      </c>
      <c r="E232" s="51"/>
      <c r="F232" s="47">
        <f>F231</f>
        <v>12</v>
      </c>
      <c r="G232" s="48">
        <f>G231</f>
        <v>19</v>
      </c>
      <c r="H232" s="49"/>
      <c r="I232" s="50">
        <f>I231</f>
        <v>1</v>
      </c>
      <c r="J232" s="50">
        <f>J231</f>
        <v>1.5833333333333333</v>
      </c>
    </row>
    <row r="233" spans="1:10" x14ac:dyDescent="0.2">
      <c r="A233" s="41"/>
      <c r="B233" s="41"/>
      <c r="C233" s="105"/>
      <c r="D233" s="105"/>
      <c r="E233" s="105"/>
      <c r="F233" s="104"/>
      <c r="G233" s="104"/>
      <c r="H233" s="106"/>
      <c r="I233" s="106"/>
      <c r="J233" s="106"/>
    </row>
    <row r="234" spans="1:10" hidden="1" x14ac:dyDescent="0.2">
      <c r="A234" s="41"/>
      <c r="B234" s="41"/>
      <c r="C234" s="110"/>
      <c r="D234" s="110"/>
      <c r="E234" s="110"/>
      <c r="F234" s="104"/>
      <c r="G234" s="104"/>
      <c r="H234" s="113"/>
      <c r="I234" s="113"/>
      <c r="J234" s="113"/>
    </row>
    <row r="235" spans="1:10" hidden="1" x14ac:dyDescent="0.2">
      <c r="A235" s="150" t="s">
        <v>70</v>
      </c>
      <c r="B235" s="107"/>
      <c r="C235" s="151" t="s">
        <v>86</v>
      </c>
      <c r="D235" s="107"/>
      <c r="E235" s="368" t="s">
        <v>99</v>
      </c>
      <c r="F235" s="368"/>
      <c r="G235" s="18"/>
      <c r="H235" s="1"/>
      <c r="I235" s="8"/>
      <c r="J235" s="8"/>
    </row>
    <row r="236" spans="1:10" hidden="1" x14ac:dyDescent="0.2">
      <c r="A236" s="108" t="s">
        <v>71</v>
      </c>
      <c r="B236" s="107"/>
      <c r="C236" s="130" t="s">
        <v>126</v>
      </c>
      <c r="D236" s="1"/>
      <c r="E236" s="121">
        <v>1</v>
      </c>
      <c r="F236" s="121" t="s">
        <v>26</v>
      </c>
      <c r="G236" s="1"/>
      <c r="H236" s="1"/>
      <c r="I236" s="1"/>
      <c r="J236" s="1"/>
    </row>
    <row r="237" spans="1:10" hidden="1" x14ac:dyDescent="0.2">
      <c r="A237" s="109" t="s">
        <v>98</v>
      </c>
      <c r="B237" s="107"/>
      <c r="C237" s="129" t="s">
        <v>127</v>
      </c>
      <c r="E237" s="122">
        <v>2</v>
      </c>
      <c r="F237" s="121" t="s">
        <v>27</v>
      </c>
    </row>
    <row r="238" spans="1:10" hidden="1" x14ac:dyDescent="0.2">
      <c r="A238" s="108" t="s">
        <v>75</v>
      </c>
      <c r="B238" s="107"/>
      <c r="C238" s="129"/>
      <c r="E238" s="121">
        <v>3</v>
      </c>
      <c r="F238" s="122" t="s">
        <v>28</v>
      </c>
    </row>
    <row r="239" spans="1:10" hidden="1" x14ac:dyDescent="0.2">
      <c r="E239" s="122">
        <v>4</v>
      </c>
      <c r="F239" s="121" t="s">
        <v>29</v>
      </c>
    </row>
    <row r="240" spans="1:10" hidden="1" x14ac:dyDescent="0.2">
      <c r="E240" s="121">
        <v>5</v>
      </c>
      <c r="F240" s="121" t="s">
        <v>30</v>
      </c>
    </row>
    <row r="241" spans="1:6" hidden="1" x14ac:dyDescent="0.2">
      <c r="E241" s="122">
        <v>6</v>
      </c>
      <c r="F241" s="122" t="s">
        <v>31</v>
      </c>
    </row>
    <row r="242" spans="1:6" hidden="1" x14ac:dyDescent="0.2">
      <c r="A242" s="150" t="s">
        <v>70</v>
      </c>
      <c r="E242" s="121">
        <v>7</v>
      </c>
      <c r="F242" s="121" t="s">
        <v>32</v>
      </c>
    </row>
    <row r="243" spans="1:6" hidden="1" x14ac:dyDescent="0.2">
      <c r="A243" s="143" t="s">
        <v>123</v>
      </c>
      <c r="E243" s="122">
        <v>8</v>
      </c>
      <c r="F243" s="121" t="s">
        <v>33</v>
      </c>
    </row>
    <row r="244" spans="1:6" hidden="1" x14ac:dyDescent="0.2">
      <c r="A244" s="3" t="s">
        <v>124</v>
      </c>
      <c r="E244" s="121">
        <v>9</v>
      </c>
      <c r="F244" s="122" t="s">
        <v>79</v>
      </c>
    </row>
    <row r="245" spans="1:6" hidden="1" x14ac:dyDescent="0.2">
      <c r="A245" s="143" t="s">
        <v>125</v>
      </c>
      <c r="E245" s="122">
        <v>10</v>
      </c>
      <c r="F245" s="121" t="s">
        <v>34</v>
      </c>
    </row>
    <row r="246" spans="1:6" hidden="1" x14ac:dyDescent="0.2">
      <c r="A246" s="3" t="s">
        <v>119</v>
      </c>
      <c r="E246" s="123">
        <v>11</v>
      </c>
      <c r="F246" s="121" t="s">
        <v>35</v>
      </c>
    </row>
    <row r="247" spans="1:6" hidden="1" x14ac:dyDescent="0.2">
      <c r="A247" s="143" t="s">
        <v>120</v>
      </c>
      <c r="E247" s="122">
        <v>12</v>
      </c>
      <c r="F247" s="122" t="s">
        <v>36</v>
      </c>
    </row>
    <row r="248" spans="1:6" hidden="1" x14ac:dyDescent="0.2">
      <c r="A248" s="3" t="s">
        <v>121</v>
      </c>
    </row>
    <row r="249" spans="1:6" hidden="1" x14ac:dyDescent="0.2"/>
    <row r="250" spans="1:6" hidden="1" x14ac:dyDescent="0.2"/>
    <row r="251" spans="1:6" hidden="1" x14ac:dyDescent="0.2"/>
    <row r="252" spans="1:6" hidden="1" x14ac:dyDescent="0.2"/>
    <row r="253" spans="1:6" hidden="1" x14ac:dyDescent="0.2"/>
    <row r="254" spans="1:6" hidden="1" x14ac:dyDescent="0.2"/>
    <row r="255" spans="1:6" hidden="1" x14ac:dyDescent="0.2"/>
    <row r="256" spans="1: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spans="1:10" x14ac:dyDescent="0.2">
      <c r="A305" s="66"/>
      <c r="B305" s="66"/>
      <c r="C305" s="67" t="s">
        <v>220</v>
      </c>
      <c r="D305" s="66" t="str">
        <f>C307</f>
        <v>ESCUELA DE ARTES</v>
      </c>
      <c r="E305" s="66"/>
      <c r="F305" s="66"/>
      <c r="G305" s="66"/>
      <c r="H305" s="66"/>
      <c r="I305" s="66"/>
      <c r="J305" s="66"/>
    </row>
    <row r="306" spans="1:10" x14ac:dyDescent="0.2">
      <c r="I306" s="338" t="s">
        <v>218</v>
      </c>
      <c r="J306" s="339"/>
    </row>
    <row r="307" spans="1:10" x14ac:dyDescent="0.2">
      <c r="A307" s="2" t="s">
        <v>11</v>
      </c>
      <c r="C307" s="342" t="s">
        <v>408</v>
      </c>
      <c r="D307" s="343"/>
      <c r="E307" s="343"/>
      <c r="F307" s="343"/>
      <c r="G307" s="343"/>
      <c r="H307" s="65"/>
      <c r="I307" s="131" t="s">
        <v>85</v>
      </c>
      <c r="J307" s="134">
        <f>beneficiarios!N36</f>
        <v>0</v>
      </c>
    </row>
    <row r="308" spans="1:10" x14ac:dyDescent="0.2">
      <c r="A308" s="2" t="s">
        <v>12</v>
      </c>
      <c r="C308" s="366" t="s">
        <v>361</v>
      </c>
      <c r="D308" s="367"/>
      <c r="E308" s="367"/>
      <c r="F308" s="367"/>
      <c r="G308" s="369"/>
      <c r="H308" s="65"/>
      <c r="I308" s="131" t="s">
        <v>215</v>
      </c>
      <c r="J308" s="195">
        <f>beneficiarios!N37</f>
        <v>0</v>
      </c>
    </row>
    <row r="309" spans="1:10" x14ac:dyDescent="0.2">
      <c r="A309" s="128" t="s">
        <v>13</v>
      </c>
      <c r="C309" s="366" t="s">
        <v>360</v>
      </c>
      <c r="D309" s="367"/>
      <c r="E309" s="367"/>
      <c r="F309" s="367"/>
      <c r="G309" s="369"/>
      <c r="H309" s="65"/>
      <c r="I309" s="132" t="s">
        <v>216</v>
      </c>
      <c r="J309" s="195">
        <f>beneficiarios!N38</f>
        <v>0</v>
      </c>
    </row>
    <row r="310" spans="1:10" ht="25.5" x14ac:dyDescent="0.2">
      <c r="A310" s="135" t="s">
        <v>239</v>
      </c>
      <c r="C310" s="345" t="s">
        <v>377</v>
      </c>
      <c r="D310" s="346"/>
      <c r="E310" s="346"/>
      <c r="F310" s="346"/>
      <c r="G310" s="347"/>
      <c r="H310" s="65"/>
      <c r="I310" s="132" t="s">
        <v>217</v>
      </c>
      <c r="J310" s="195">
        <f>beneficiarios!N39</f>
        <v>0</v>
      </c>
    </row>
    <row r="311" spans="1:10" x14ac:dyDescent="0.2">
      <c r="A311" s="1"/>
    </row>
    <row r="312" spans="1:10" x14ac:dyDescent="0.2">
      <c r="A312" s="2" t="s">
        <v>15</v>
      </c>
      <c r="C312" s="348">
        <v>43101</v>
      </c>
      <c r="D312" s="349"/>
      <c r="F312" s="187" t="s">
        <v>16</v>
      </c>
      <c r="G312" s="40"/>
      <c r="I312" s="348">
        <v>43465</v>
      </c>
      <c r="J312" s="349"/>
    </row>
    <row r="314" spans="1:10" x14ac:dyDescent="0.2">
      <c r="A314" s="350" t="s">
        <v>17</v>
      </c>
      <c r="B314" s="351"/>
      <c r="C314" s="348">
        <v>43003</v>
      </c>
      <c r="D314" s="352"/>
      <c r="E314" s="20"/>
      <c r="F314" s="335" t="s">
        <v>240</v>
      </c>
      <c r="G314" s="336"/>
      <c r="H314" s="337"/>
      <c r="I314" s="353" t="s">
        <v>128</v>
      </c>
      <c r="J314" s="354"/>
    </row>
    <row r="315" spans="1:10" ht="13.5" thickBot="1" x14ac:dyDescent="0.25">
      <c r="A315" s="33"/>
      <c r="C315" s="185"/>
      <c r="D315" s="185"/>
      <c r="E315" s="185"/>
      <c r="F315" s="185"/>
    </row>
    <row r="316" spans="1:10" ht="25.5" customHeight="1" thickBot="1" x14ac:dyDescent="0.25">
      <c r="A316" s="318" t="s">
        <v>84</v>
      </c>
      <c r="B316" s="319"/>
      <c r="C316" s="320" t="s">
        <v>414</v>
      </c>
      <c r="D316" s="321"/>
      <c r="E316" s="318" t="s">
        <v>77</v>
      </c>
      <c r="F316" s="319"/>
      <c r="G316" s="320" t="s">
        <v>410</v>
      </c>
      <c r="H316" s="321"/>
      <c r="I316" s="124" t="s">
        <v>88</v>
      </c>
      <c r="J316" s="125" t="s">
        <v>123</v>
      </c>
    </row>
    <row r="318" spans="1:10" x14ac:dyDescent="0.2">
      <c r="A318" s="35" t="s">
        <v>74</v>
      </c>
      <c r="C318" s="379" t="s">
        <v>411</v>
      </c>
      <c r="D318" s="380"/>
      <c r="E318" s="380"/>
      <c r="F318" s="380"/>
      <c r="G318" s="380"/>
      <c r="H318" s="380"/>
      <c r="I318" s="380"/>
      <c r="J318" s="381"/>
    </row>
    <row r="319" spans="1:10" x14ac:dyDescent="0.2">
      <c r="A319" s="36"/>
      <c r="C319" s="382"/>
      <c r="D319" s="383"/>
      <c r="E319" s="383"/>
      <c r="F319" s="383"/>
      <c r="G319" s="383"/>
      <c r="H319" s="383"/>
      <c r="I319" s="383"/>
      <c r="J319" s="384"/>
    </row>
    <row r="320" spans="1:10" x14ac:dyDescent="0.2">
      <c r="A320" s="4"/>
      <c r="C320" s="382"/>
      <c r="D320" s="383"/>
      <c r="E320" s="383"/>
      <c r="F320" s="383"/>
      <c r="G320" s="383"/>
      <c r="H320" s="383"/>
      <c r="I320" s="383"/>
      <c r="J320" s="384"/>
    </row>
    <row r="321" spans="1:10" x14ac:dyDescent="0.2">
      <c r="A321" s="4"/>
      <c r="C321" s="385"/>
      <c r="D321" s="386"/>
      <c r="E321" s="386"/>
      <c r="F321" s="386"/>
      <c r="G321" s="386"/>
      <c r="H321" s="386"/>
      <c r="I321" s="386"/>
      <c r="J321" s="387"/>
    </row>
    <row r="322" spans="1:10" x14ac:dyDescent="0.2">
      <c r="A322" s="4"/>
      <c r="C322" s="37"/>
      <c r="D322" s="37"/>
      <c r="E322" s="37"/>
      <c r="F322" s="37"/>
      <c r="G322" s="37"/>
      <c r="H322" s="37"/>
      <c r="I322" s="37"/>
      <c r="J322" s="37"/>
    </row>
    <row r="323" spans="1:10" x14ac:dyDescent="0.2">
      <c r="A323" s="21" t="s">
        <v>38</v>
      </c>
      <c r="C323" s="235" t="s">
        <v>413</v>
      </c>
      <c r="D323" s="84"/>
      <c r="E323" s="84"/>
      <c r="F323" s="84"/>
      <c r="G323" s="84"/>
      <c r="H323" s="84"/>
      <c r="I323" s="84"/>
      <c r="J323" s="85"/>
    </row>
    <row r="324" spans="1:10" x14ac:dyDescent="0.2">
      <c r="A324" s="22" t="s">
        <v>39</v>
      </c>
      <c r="C324" s="126" t="s">
        <v>412</v>
      </c>
      <c r="D324" s="86"/>
      <c r="E324" s="86"/>
      <c r="F324" s="86"/>
      <c r="G324" s="86"/>
      <c r="H324" s="86"/>
      <c r="I324" s="86"/>
      <c r="J324" s="87"/>
    </row>
    <row r="325" spans="1:10" x14ac:dyDescent="0.2">
      <c r="C325" s="126"/>
      <c r="D325" s="86"/>
      <c r="E325" s="86"/>
      <c r="F325" s="86"/>
      <c r="G325" s="86"/>
      <c r="H325" s="86"/>
      <c r="I325" s="86"/>
      <c r="J325" s="87"/>
    </row>
    <row r="326" spans="1:10" x14ac:dyDescent="0.2">
      <c r="C326" s="52"/>
      <c r="D326" s="86"/>
      <c r="E326" s="86"/>
      <c r="F326" s="86"/>
      <c r="G326" s="86"/>
      <c r="H326" s="86"/>
      <c r="I326" s="86"/>
      <c r="J326" s="87"/>
    </row>
    <row r="327" spans="1:10" x14ac:dyDescent="0.2">
      <c r="C327" s="53"/>
      <c r="D327" s="88"/>
      <c r="E327" s="88"/>
      <c r="F327" s="88"/>
      <c r="G327" s="88"/>
      <c r="H327" s="88"/>
      <c r="I327" s="88"/>
      <c r="J327" s="89"/>
    </row>
    <row r="328" spans="1:10" x14ac:dyDescent="0.2">
      <c r="A328" s="4"/>
      <c r="C328" s="37"/>
      <c r="D328" s="37"/>
      <c r="E328" s="37"/>
      <c r="F328" s="37"/>
      <c r="G328" s="37"/>
      <c r="H328" s="37"/>
      <c r="I328" s="37"/>
      <c r="J328" s="37"/>
    </row>
    <row r="329" spans="1:10" x14ac:dyDescent="0.2">
      <c r="A329" s="21" t="s">
        <v>37</v>
      </c>
      <c r="C329" s="239" t="s">
        <v>293</v>
      </c>
      <c r="D329" s="90"/>
      <c r="E329" s="90"/>
      <c r="F329" s="90"/>
      <c r="G329" s="90"/>
      <c r="H329" s="90"/>
      <c r="I329" s="90"/>
      <c r="J329" s="91"/>
    </row>
    <row r="330" spans="1:10" x14ac:dyDescent="0.2">
      <c r="A330" s="22"/>
      <c r="C330" s="238" t="s">
        <v>294</v>
      </c>
      <c r="D330" s="92"/>
      <c r="E330" s="92"/>
      <c r="F330" s="92"/>
      <c r="G330" s="92"/>
      <c r="H330" s="92"/>
      <c r="I330" s="92"/>
      <c r="J330" s="93"/>
    </row>
    <row r="331" spans="1:10" x14ac:dyDescent="0.2">
      <c r="C331" s="238" t="s">
        <v>295</v>
      </c>
      <c r="D331" s="92"/>
      <c r="E331" s="92"/>
      <c r="F331" s="92"/>
      <c r="G331" s="92"/>
      <c r="H331" s="92"/>
      <c r="I331" s="92"/>
      <c r="J331" s="93"/>
    </row>
    <row r="332" spans="1:10" x14ac:dyDescent="0.2">
      <c r="C332" s="56"/>
      <c r="D332" s="92"/>
      <c r="E332" s="92"/>
      <c r="F332" s="92"/>
      <c r="G332" s="92"/>
      <c r="H332" s="92"/>
      <c r="I332" s="92"/>
      <c r="J332" s="93"/>
    </row>
    <row r="333" spans="1:10" x14ac:dyDescent="0.2">
      <c r="C333" s="57"/>
      <c r="D333" s="95"/>
      <c r="E333" s="95"/>
      <c r="F333" s="95"/>
      <c r="G333" s="95"/>
      <c r="H333" s="95"/>
      <c r="I333" s="95"/>
      <c r="J333" s="96"/>
    </row>
    <row r="334" spans="1:10" x14ac:dyDescent="0.2">
      <c r="A334" s="4"/>
      <c r="C334" s="37"/>
      <c r="D334" s="37"/>
      <c r="E334" s="37"/>
      <c r="F334" s="37"/>
      <c r="G334" s="37"/>
      <c r="H334" s="37"/>
      <c r="I334" s="37"/>
      <c r="J334" s="37"/>
    </row>
    <row r="335" spans="1:10" x14ac:dyDescent="0.2">
      <c r="A335" s="21" t="s">
        <v>18</v>
      </c>
      <c r="C335" s="239" t="s">
        <v>296</v>
      </c>
      <c r="D335" s="90"/>
      <c r="E335" s="90"/>
      <c r="F335" s="90"/>
      <c r="G335" s="90"/>
      <c r="H335" s="90"/>
      <c r="I335" s="90"/>
      <c r="J335" s="91"/>
    </row>
    <row r="336" spans="1:10" x14ac:dyDescent="0.2">
      <c r="A336" s="22"/>
      <c r="C336" s="238" t="s">
        <v>297</v>
      </c>
      <c r="D336" s="92"/>
      <c r="E336" s="92"/>
      <c r="F336" s="92"/>
      <c r="G336" s="92"/>
      <c r="H336" s="92"/>
      <c r="I336" s="92"/>
      <c r="J336" s="93"/>
    </row>
    <row r="337" spans="1:10" x14ac:dyDescent="0.2">
      <c r="C337" s="240" t="s">
        <v>298</v>
      </c>
      <c r="D337" s="92"/>
      <c r="E337" s="92"/>
      <c r="F337" s="92"/>
      <c r="G337" s="92"/>
      <c r="H337" s="92"/>
      <c r="I337" s="92"/>
      <c r="J337" s="93"/>
    </row>
    <row r="338" spans="1:10" x14ac:dyDescent="0.2">
      <c r="C338" s="240" t="s">
        <v>299</v>
      </c>
      <c r="D338" s="92"/>
      <c r="E338" s="92"/>
      <c r="F338" s="92"/>
      <c r="G338" s="92"/>
      <c r="H338" s="92"/>
      <c r="I338" s="92"/>
      <c r="J338" s="93"/>
    </row>
    <row r="339" spans="1:10" x14ac:dyDescent="0.2">
      <c r="C339" s="240" t="s">
        <v>300</v>
      </c>
      <c r="D339" s="92"/>
      <c r="E339" s="92"/>
      <c r="F339" s="92"/>
      <c r="G339" s="92"/>
      <c r="H339" s="92"/>
      <c r="I339" s="92"/>
      <c r="J339" s="93"/>
    </row>
    <row r="340" spans="1:10" x14ac:dyDescent="0.2">
      <c r="C340" s="240" t="s">
        <v>301</v>
      </c>
      <c r="D340" s="92"/>
      <c r="E340" s="92"/>
      <c r="F340" s="92"/>
      <c r="G340" s="92"/>
      <c r="H340" s="92"/>
      <c r="I340" s="92"/>
      <c r="J340" s="93"/>
    </row>
    <row r="341" spans="1:10" x14ac:dyDescent="0.2">
      <c r="C341" s="243" t="s">
        <v>302</v>
      </c>
      <c r="D341" s="92"/>
      <c r="E341" s="92"/>
      <c r="F341" s="92"/>
      <c r="G341" s="92"/>
      <c r="H341" s="92"/>
      <c r="I341" s="92"/>
      <c r="J341" s="93"/>
    </row>
    <row r="342" spans="1:10" x14ac:dyDescent="0.2">
      <c r="C342" s="57"/>
      <c r="D342" s="95"/>
      <c r="E342" s="95"/>
      <c r="F342" s="95"/>
      <c r="G342" s="95"/>
      <c r="H342" s="95"/>
      <c r="I342" s="95"/>
      <c r="J342" s="96"/>
    </row>
    <row r="344" spans="1:10" x14ac:dyDescent="0.2">
      <c r="A344" s="2" t="s">
        <v>19</v>
      </c>
      <c r="C344" s="364">
        <v>0</v>
      </c>
      <c r="D344" s="365"/>
      <c r="F344" s="39" t="s">
        <v>20</v>
      </c>
      <c r="G344" s="40"/>
      <c r="I344" s="364">
        <v>0</v>
      </c>
      <c r="J344" s="365"/>
    </row>
    <row r="345" spans="1:10" x14ac:dyDescent="0.2">
      <c r="A345" s="4"/>
      <c r="B345" s="1"/>
      <c r="C345" s="189"/>
      <c r="D345" s="189"/>
      <c r="E345" s="1"/>
      <c r="F345" s="4"/>
      <c r="G345" s="4"/>
      <c r="I345" s="185"/>
      <c r="J345" s="185"/>
    </row>
    <row r="346" spans="1:10" x14ac:dyDescent="0.2">
      <c r="A346" s="183"/>
      <c r="B346" s="183" t="s">
        <v>67</v>
      </c>
      <c r="C346" s="186"/>
      <c r="D346" s="186"/>
      <c r="E346" s="184"/>
      <c r="G346" s="189"/>
      <c r="H346" s="1"/>
      <c r="I346" s="1"/>
      <c r="J346" s="1"/>
    </row>
    <row r="347" spans="1:10" x14ac:dyDescent="0.2">
      <c r="A347" s="42" t="s">
        <v>4</v>
      </c>
      <c r="B347" s="43"/>
      <c r="C347" s="102" t="s">
        <v>68</v>
      </c>
      <c r="D347" s="42" t="s">
        <v>80</v>
      </c>
      <c r="E347" s="51"/>
      <c r="F347" s="102" t="s">
        <v>69</v>
      </c>
      <c r="G347" s="45" t="s">
        <v>21</v>
      </c>
      <c r="H347" s="43"/>
      <c r="I347" s="102" t="s">
        <v>22</v>
      </c>
      <c r="J347" s="102" t="s">
        <v>23</v>
      </c>
    </row>
    <row r="348" spans="1:10" x14ac:dyDescent="0.2">
      <c r="A348" s="16">
        <v>43131</v>
      </c>
      <c r="B348" s="118">
        <v>1</v>
      </c>
      <c r="C348" s="24"/>
      <c r="D348" s="112"/>
      <c r="E348" s="117"/>
      <c r="F348" s="25">
        <f>C348</f>
        <v>0</v>
      </c>
      <c r="G348" s="26">
        <f>D348</f>
        <v>0</v>
      </c>
      <c r="H348" s="27"/>
      <c r="I348" s="28">
        <f t="shared" ref="I348:I359" si="8">F348/$F$360</f>
        <v>0</v>
      </c>
      <c r="J348" s="28">
        <f t="shared" ref="J348:J359" si="9">G348/$F$360</f>
        <v>0</v>
      </c>
    </row>
    <row r="349" spans="1:10" x14ac:dyDescent="0.2">
      <c r="A349" s="17">
        <v>43159</v>
      </c>
      <c r="B349" s="119">
        <v>2</v>
      </c>
      <c r="C349" s="15"/>
      <c r="D349" s="111"/>
      <c r="E349" s="188"/>
      <c r="F349" s="29">
        <f t="shared" ref="F349:F359" si="10">C349+F348</f>
        <v>0</v>
      </c>
      <c r="G349" s="30">
        <f t="shared" ref="G349:G359" si="11">D349+G348</f>
        <v>0</v>
      </c>
      <c r="H349" s="31"/>
      <c r="I349" s="32">
        <f t="shared" si="8"/>
        <v>0</v>
      </c>
      <c r="J349" s="32">
        <f t="shared" si="9"/>
        <v>0</v>
      </c>
    </row>
    <row r="350" spans="1:10" x14ac:dyDescent="0.2">
      <c r="A350" s="16">
        <v>43190</v>
      </c>
      <c r="B350" s="118">
        <v>3</v>
      </c>
      <c r="C350" s="24"/>
      <c r="D350" s="112"/>
      <c r="E350" s="117"/>
      <c r="F350" s="25">
        <f t="shared" si="10"/>
        <v>0</v>
      </c>
      <c r="G350" s="26">
        <f t="shared" si="11"/>
        <v>0</v>
      </c>
      <c r="H350" s="27"/>
      <c r="I350" s="28">
        <f t="shared" si="8"/>
        <v>0</v>
      </c>
      <c r="J350" s="28">
        <f t="shared" si="9"/>
        <v>0</v>
      </c>
    </row>
    <row r="351" spans="1:10" x14ac:dyDescent="0.2">
      <c r="A351" s="17">
        <v>43220</v>
      </c>
      <c r="B351" s="119">
        <v>4</v>
      </c>
      <c r="C351" s="15"/>
      <c r="D351" s="111"/>
      <c r="E351" s="188"/>
      <c r="F351" s="29">
        <f t="shared" si="10"/>
        <v>0</v>
      </c>
      <c r="G351" s="30">
        <f t="shared" si="11"/>
        <v>0</v>
      </c>
      <c r="H351" s="31"/>
      <c r="I351" s="32">
        <f t="shared" si="8"/>
        <v>0</v>
      </c>
      <c r="J351" s="32">
        <f t="shared" si="9"/>
        <v>0</v>
      </c>
    </row>
    <row r="352" spans="1:10" x14ac:dyDescent="0.2">
      <c r="A352" s="16">
        <v>43251</v>
      </c>
      <c r="B352" s="118">
        <v>5</v>
      </c>
      <c r="C352" s="24"/>
      <c r="D352" s="112"/>
      <c r="E352" s="117"/>
      <c r="F352" s="25">
        <f t="shared" si="10"/>
        <v>0</v>
      </c>
      <c r="G352" s="26">
        <f t="shared" si="11"/>
        <v>0</v>
      </c>
      <c r="H352" s="27"/>
      <c r="I352" s="28">
        <f t="shared" si="8"/>
        <v>0</v>
      </c>
      <c r="J352" s="28">
        <f t="shared" si="9"/>
        <v>0</v>
      </c>
    </row>
    <row r="353" spans="1:10" x14ac:dyDescent="0.2">
      <c r="A353" s="17">
        <v>43281</v>
      </c>
      <c r="B353" s="119">
        <v>6</v>
      </c>
      <c r="C353" s="15"/>
      <c r="D353" s="111"/>
      <c r="E353" s="188"/>
      <c r="F353" s="29">
        <f t="shared" si="10"/>
        <v>0</v>
      </c>
      <c r="G353" s="30">
        <f t="shared" si="11"/>
        <v>0</v>
      </c>
      <c r="H353" s="31"/>
      <c r="I353" s="32">
        <f t="shared" si="8"/>
        <v>0</v>
      </c>
      <c r="J353" s="32">
        <f t="shared" si="9"/>
        <v>0</v>
      </c>
    </row>
    <row r="354" spans="1:10" x14ac:dyDescent="0.2">
      <c r="A354" s="16">
        <v>43312</v>
      </c>
      <c r="B354" s="118">
        <v>7</v>
      </c>
      <c r="C354" s="24"/>
      <c r="D354" s="112"/>
      <c r="E354" s="117"/>
      <c r="F354" s="25">
        <f t="shared" si="10"/>
        <v>0</v>
      </c>
      <c r="G354" s="26">
        <f t="shared" si="11"/>
        <v>0</v>
      </c>
      <c r="H354" s="27"/>
      <c r="I354" s="28">
        <f t="shared" si="8"/>
        <v>0</v>
      </c>
      <c r="J354" s="28">
        <f t="shared" si="9"/>
        <v>0</v>
      </c>
    </row>
    <row r="355" spans="1:10" x14ac:dyDescent="0.2">
      <c r="A355" s="17">
        <v>43343</v>
      </c>
      <c r="B355" s="119">
        <v>8</v>
      </c>
      <c r="C355" s="15"/>
      <c r="D355" s="111"/>
      <c r="E355" s="188"/>
      <c r="F355" s="29">
        <f t="shared" si="10"/>
        <v>0</v>
      </c>
      <c r="G355" s="30">
        <f t="shared" si="11"/>
        <v>0</v>
      </c>
      <c r="H355" s="31"/>
      <c r="I355" s="32">
        <f t="shared" si="8"/>
        <v>0</v>
      </c>
      <c r="J355" s="32">
        <f t="shared" si="9"/>
        <v>0</v>
      </c>
    </row>
    <row r="356" spans="1:10" x14ac:dyDescent="0.2">
      <c r="A356" s="16">
        <v>43373</v>
      </c>
      <c r="B356" s="118">
        <v>9</v>
      </c>
      <c r="C356" s="24"/>
      <c r="D356" s="112"/>
      <c r="E356" s="117"/>
      <c r="F356" s="25">
        <f t="shared" si="10"/>
        <v>0</v>
      </c>
      <c r="G356" s="26">
        <f t="shared" si="11"/>
        <v>0</v>
      </c>
      <c r="H356" s="27"/>
      <c r="I356" s="28">
        <f t="shared" si="8"/>
        <v>0</v>
      </c>
      <c r="J356" s="28">
        <f t="shared" si="9"/>
        <v>0</v>
      </c>
    </row>
    <row r="357" spans="1:10" x14ac:dyDescent="0.2">
      <c r="A357" s="17">
        <v>43404</v>
      </c>
      <c r="B357" s="119">
        <v>10</v>
      </c>
      <c r="C357" s="15">
        <v>4</v>
      </c>
      <c r="D357" s="111">
        <v>5</v>
      </c>
      <c r="E357" s="188"/>
      <c r="F357" s="29">
        <f t="shared" si="10"/>
        <v>4</v>
      </c>
      <c r="G357" s="30">
        <f t="shared" si="11"/>
        <v>5</v>
      </c>
      <c r="H357" s="31"/>
      <c r="I357" s="32">
        <f t="shared" si="8"/>
        <v>0.33333333333333331</v>
      </c>
      <c r="J357" s="32">
        <f t="shared" si="9"/>
        <v>0.41666666666666669</v>
      </c>
    </row>
    <row r="358" spans="1:10" x14ac:dyDescent="0.2">
      <c r="A358" s="16">
        <v>43434</v>
      </c>
      <c r="B358" s="118">
        <v>11</v>
      </c>
      <c r="C358" s="24">
        <v>4</v>
      </c>
      <c r="D358" s="112">
        <v>6</v>
      </c>
      <c r="E358" s="117"/>
      <c r="F358" s="25">
        <f t="shared" si="10"/>
        <v>8</v>
      </c>
      <c r="G358" s="26">
        <f t="shared" si="11"/>
        <v>11</v>
      </c>
      <c r="H358" s="27"/>
      <c r="I358" s="28">
        <f t="shared" si="8"/>
        <v>0.66666666666666663</v>
      </c>
      <c r="J358" s="28">
        <f t="shared" si="9"/>
        <v>0.91666666666666663</v>
      </c>
    </row>
    <row r="359" spans="1:10" x14ac:dyDescent="0.2">
      <c r="A359" s="17">
        <v>43465</v>
      </c>
      <c r="B359" s="119">
        <v>12</v>
      </c>
      <c r="C359" s="15">
        <v>4</v>
      </c>
      <c r="D359" s="111">
        <v>0</v>
      </c>
      <c r="E359" s="188"/>
      <c r="F359" s="29">
        <f t="shared" si="10"/>
        <v>12</v>
      </c>
      <c r="G359" s="30">
        <f t="shared" si="11"/>
        <v>11</v>
      </c>
      <c r="H359" s="31"/>
      <c r="I359" s="32">
        <f t="shared" si="8"/>
        <v>1</v>
      </c>
      <c r="J359" s="32">
        <f t="shared" si="9"/>
        <v>0.91666666666666663</v>
      </c>
    </row>
    <row r="360" spans="1:10" x14ac:dyDescent="0.2">
      <c r="A360" s="46" t="s">
        <v>24</v>
      </c>
      <c r="B360" s="120">
        <v>13</v>
      </c>
      <c r="C360" s="102">
        <f>SUM(C348:C359)</f>
        <v>12</v>
      </c>
      <c r="D360" s="42">
        <f>SUM(D348:D359)</f>
        <v>11</v>
      </c>
      <c r="E360" s="51"/>
      <c r="F360" s="47">
        <f>F359</f>
        <v>12</v>
      </c>
      <c r="G360" s="48">
        <f>G359</f>
        <v>11</v>
      </c>
      <c r="H360" s="49"/>
      <c r="I360" s="50">
        <f>I359</f>
        <v>1</v>
      </c>
      <c r="J360" s="50">
        <f>J359</f>
        <v>0.91666666666666663</v>
      </c>
    </row>
    <row r="362" spans="1:10" x14ac:dyDescent="0.2">
      <c r="A362" s="66"/>
      <c r="B362" s="66"/>
      <c r="C362" s="67" t="s">
        <v>225</v>
      </c>
      <c r="D362" s="66" t="str">
        <f>C364</f>
        <v>GALERIAS</v>
      </c>
      <c r="E362" s="66"/>
      <c r="F362" s="66"/>
      <c r="G362" s="66"/>
      <c r="H362" s="66"/>
      <c r="I362" s="66"/>
      <c r="J362" s="66"/>
    </row>
    <row r="363" spans="1:10" x14ac:dyDescent="0.2">
      <c r="I363" s="338" t="s">
        <v>218</v>
      </c>
      <c r="J363" s="339"/>
    </row>
    <row r="364" spans="1:10" x14ac:dyDescent="0.2">
      <c r="A364" s="2" t="s">
        <v>11</v>
      </c>
      <c r="C364" s="366" t="s">
        <v>303</v>
      </c>
      <c r="D364" s="367"/>
      <c r="E364" s="367"/>
      <c r="F364" s="367"/>
      <c r="G364" s="367"/>
      <c r="H364" s="65"/>
      <c r="I364" s="131" t="s">
        <v>85</v>
      </c>
      <c r="J364" s="134">
        <f>beneficiarios!N43</f>
        <v>0</v>
      </c>
    </row>
    <row r="365" spans="1:10" x14ac:dyDescent="0.2">
      <c r="A365" s="2" t="s">
        <v>12</v>
      </c>
      <c r="C365" s="366" t="s">
        <v>361</v>
      </c>
      <c r="D365" s="367"/>
      <c r="E365" s="367"/>
      <c r="F365" s="367"/>
      <c r="G365" s="369"/>
      <c r="H365" s="65"/>
      <c r="I365" s="131" t="s">
        <v>215</v>
      </c>
      <c r="J365" s="134">
        <f>beneficiarios!N44</f>
        <v>0</v>
      </c>
    </row>
    <row r="366" spans="1:10" x14ac:dyDescent="0.2">
      <c r="A366" s="128" t="s">
        <v>13</v>
      </c>
      <c r="C366" s="366" t="s">
        <v>360</v>
      </c>
      <c r="D366" s="367"/>
      <c r="E366" s="367"/>
      <c r="F366" s="367"/>
      <c r="G366" s="369"/>
      <c r="H366" s="65"/>
      <c r="I366" s="132" t="s">
        <v>216</v>
      </c>
      <c r="J366" s="134">
        <f>beneficiarios!N45</f>
        <v>0</v>
      </c>
    </row>
    <row r="367" spans="1:10" ht="25.5" x14ac:dyDescent="0.2">
      <c r="A367" s="135" t="s">
        <v>239</v>
      </c>
      <c r="C367" s="345" t="s">
        <v>393</v>
      </c>
      <c r="D367" s="346"/>
      <c r="E367" s="346"/>
      <c r="F367" s="346"/>
      <c r="G367" s="347"/>
      <c r="H367" s="65"/>
      <c r="I367" s="132" t="s">
        <v>217</v>
      </c>
      <c r="J367" s="134">
        <f>beneficiarios!N46</f>
        <v>0</v>
      </c>
    </row>
    <row r="368" spans="1:10" x14ac:dyDescent="0.2">
      <c r="A368" s="1"/>
    </row>
    <row r="369" spans="1:10" x14ac:dyDescent="0.2">
      <c r="A369" s="2" t="s">
        <v>15</v>
      </c>
      <c r="C369" s="348">
        <v>43101</v>
      </c>
      <c r="D369" s="349"/>
      <c r="F369" s="187" t="s">
        <v>16</v>
      </c>
      <c r="G369" s="40"/>
      <c r="I369" s="348">
        <v>43465</v>
      </c>
      <c r="J369" s="349"/>
    </row>
    <row r="371" spans="1:10" x14ac:dyDescent="0.2">
      <c r="A371" s="350" t="s">
        <v>17</v>
      </c>
      <c r="B371" s="351"/>
      <c r="C371" s="348">
        <v>43003</v>
      </c>
      <c r="D371" s="352"/>
      <c r="E371" s="20"/>
      <c r="F371" s="335" t="s">
        <v>240</v>
      </c>
      <c r="G371" s="336"/>
      <c r="H371" s="337"/>
      <c r="I371" s="353" t="s">
        <v>128</v>
      </c>
      <c r="J371" s="354"/>
    </row>
    <row r="372" spans="1:10" ht="13.5" thickBot="1" x14ac:dyDescent="0.25">
      <c r="A372" s="33"/>
      <c r="C372" s="185"/>
      <c r="D372" s="185"/>
      <c r="E372" s="185"/>
      <c r="F372" s="185"/>
    </row>
    <row r="373" spans="1:10" ht="25.5" customHeight="1" thickBot="1" x14ac:dyDescent="0.25">
      <c r="A373" s="318" t="s">
        <v>84</v>
      </c>
      <c r="B373" s="319"/>
      <c r="C373" s="320" t="s">
        <v>394</v>
      </c>
      <c r="D373" s="321"/>
      <c r="E373" s="318" t="s">
        <v>77</v>
      </c>
      <c r="F373" s="319"/>
      <c r="G373" s="320" t="s">
        <v>416</v>
      </c>
      <c r="H373" s="321"/>
      <c r="I373" s="124" t="s">
        <v>88</v>
      </c>
      <c r="J373" s="125" t="s">
        <v>123</v>
      </c>
    </row>
    <row r="375" spans="1:10" x14ac:dyDescent="0.2">
      <c r="A375" s="35" t="s">
        <v>74</v>
      </c>
      <c r="C375" s="379" t="s">
        <v>417</v>
      </c>
      <c r="D375" s="380"/>
      <c r="E375" s="380"/>
      <c r="F375" s="380"/>
      <c r="G375" s="380"/>
      <c r="H375" s="380"/>
      <c r="I375" s="380"/>
      <c r="J375" s="381"/>
    </row>
    <row r="376" spans="1:10" x14ac:dyDescent="0.2">
      <c r="A376" s="36"/>
      <c r="C376" s="382"/>
      <c r="D376" s="383"/>
      <c r="E376" s="383"/>
      <c r="F376" s="383"/>
      <c r="G376" s="383"/>
      <c r="H376" s="383"/>
      <c r="I376" s="383"/>
      <c r="J376" s="384"/>
    </row>
    <row r="377" spans="1:10" x14ac:dyDescent="0.2">
      <c r="A377" s="4"/>
      <c r="C377" s="382"/>
      <c r="D377" s="383"/>
      <c r="E377" s="383"/>
      <c r="F377" s="383"/>
      <c r="G377" s="383"/>
      <c r="H377" s="383"/>
      <c r="I377" s="383"/>
      <c r="J377" s="384"/>
    </row>
    <row r="378" spans="1:10" x14ac:dyDescent="0.2">
      <c r="A378" s="4"/>
      <c r="C378" s="385"/>
      <c r="D378" s="386"/>
      <c r="E378" s="386"/>
      <c r="F378" s="386"/>
      <c r="G378" s="386"/>
      <c r="H378" s="386"/>
      <c r="I378" s="386"/>
      <c r="J378" s="387"/>
    </row>
    <row r="379" spans="1:10" x14ac:dyDescent="0.2">
      <c r="A379" s="4"/>
      <c r="C379" s="37"/>
      <c r="D379" s="37"/>
      <c r="E379" s="37"/>
      <c r="F379" s="37"/>
      <c r="G379" s="37"/>
      <c r="H379" s="37"/>
      <c r="I379" s="37"/>
      <c r="J379" s="37"/>
    </row>
    <row r="380" spans="1:10" ht="17.25" customHeight="1" x14ac:dyDescent="0.2">
      <c r="A380" s="21" t="s">
        <v>38</v>
      </c>
      <c r="C380" s="400" t="s">
        <v>418</v>
      </c>
      <c r="D380" s="401"/>
      <c r="E380" s="401"/>
      <c r="F380" s="401"/>
      <c r="G380" s="401"/>
      <c r="H380" s="401"/>
      <c r="I380" s="401"/>
      <c r="J380" s="402"/>
    </row>
    <row r="381" spans="1:10" x14ac:dyDescent="0.2">
      <c r="A381" s="22" t="s">
        <v>39</v>
      </c>
      <c r="C381" s="126"/>
      <c r="D381" s="86"/>
      <c r="E381" s="86"/>
      <c r="F381" s="86"/>
      <c r="G381" s="86"/>
      <c r="H381" s="86"/>
      <c r="I381" s="86"/>
      <c r="J381" s="87"/>
    </row>
    <row r="382" spans="1:10" x14ac:dyDescent="0.2">
      <c r="C382" s="126"/>
      <c r="D382" s="86"/>
      <c r="E382" s="86"/>
      <c r="F382" s="86"/>
      <c r="G382" s="86"/>
      <c r="H382" s="86"/>
      <c r="I382" s="86"/>
      <c r="J382" s="87"/>
    </row>
    <row r="383" spans="1:10" x14ac:dyDescent="0.2">
      <c r="C383" s="52"/>
      <c r="D383" s="86"/>
      <c r="E383" s="86"/>
      <c r="F383" s="86"/>
      <c r="G383" s="86"/>
      <c r="H383" s="86"/>
      <c r="I383" s="86"/>
      <c r="J383" s="87"/>
    </row>
    <row r="384" spans="1:10" x14ac:dyDescent="0.2">
      <c r="C384" s="53"/>
      <c r="D384" s="88"/>
      <c r="E384" s="88"/>
      <c r="F384" s="88"/>
      <c r="G384" s="88"/>
      <c r="H384" s="88"/>
      <c r="I384" s="88"/>
      <c r="J384" s="89"/>
    </row>
    <row r="385" spans="1:10" x14ac:dyDescent="0.2">
      <c r="A385" s="4"/>
      <c r="C385" s="37"/>
      <c r="D385" s="37"/>
      <c r="E385" s="37"/>
      <c r="F385" s="37"/>
      <c r="G385" s="37"/>
      <c r="H385" s="37"/>
      <c r="I385" s="37"/>
      <c r="J385" s="37"/>
    </row>
    <row r="386" spans="1:10" x14ac:dyDescent="0.2">
      <c r="A386" s="21" t="s">
        <v>37</v>
      </c>
      <c r="C386" s="239" t="s">
        <v>304</v>
      </c>
      <c r="D386" s="90"/>
      <c r="E386" s="90"/>
      <c r="F386" s="90"/>
      <c r="G386" s="90"/>
      <c r="H386" s="90"/>
      <c r="I386" s="90"/>
      <c r="J386" s="91"/>
    </row>
    <row r="387" spans="1:10" x14ac:dyDescent="0.2">
      <c r="A387" s="22"/>
      <c r="C387" s="55"/>
      <c r="D387" s="92"/>
      <c r="E387" s="92"/>
      <c r="F387" s="92"/>
      <c r="G387" s="92"/>
      <c r="H387" s="92"/>
      <c r="I387" s="92"/>
      <c r="J387" s="93"/>
    </row>
    <row r="388" spans="1:10" x14ac:dyDescent="0.2">
      <c r="C388" s="55"/>
      <c r="D388" s="92"/>
      <c r="E388" s="92"/>
      <c r="F388" s="92"/>
      <c r="G388" s="92"/>
      <c r="H388" s="92"/>
      <c r="I388" s="92"/>
      <c r="J388" s="93"/>
    </row>
    <row r="389" spans="1:10" x14ac:dyDescent="0.2">
      <c r="C389" s="56"/>
      <c r="D389" s="92"/>
      <c r="E389" s="92"/>
      <c r="F389" s="92"/>
      <c r="G389" s="92"/>
      <c r="H389" s="92"/>
      <c r="I389" s="92"/>
      <c r="J389" s="93"/>
    </row>
    <row r="390" spans="1:10" x14ac:dyDescent="0.2">
      <c r="C390" s="57"/>
      <c r="D390" s="95"/>
      <c r="E390" s="95"/>
      <c r="F390" s="95"/>
      <c r="G390" s="95"/>
      <c r="H390" s="95"/>
      <c r="I390" s="95"/>
      <c r="J390" s="96"/>
    </row>
    <row r="391" spans="1:10" x14ac:dyDescent="0.2">
      <c r="A391" s="4"/>
      <c r="C391" s="37"/>
      <c r="D391" s="37"/>
      <c r="E391" s="37"/>
      <c r="F391" s="37"/>
      <c r="G391" s="37"/>
      <c r="H391" s="37"/>
      <c r="I391" s="37"/>
      <c r="J391" s="37"/>
    </row>
    <row r="392" spans="1:10" x14ac:dyDescent="0.2">
      <c r="A392" s="21" t="s">
        <v>18</v>
      </c>
      <c r="C392" s="239" t="s">
        <v>305</v>
      </c>
      <c r="D392" s="90"/>
      <c r="E392" s="90"/>
      <c r="F392" s="90"/>
      <c r="G392" s="90"/>
      <c r="H392" s="90"/>
      <c r="I392" s="90"/>
      <c r="J392" s="91"/>
    </row>
    <row r="393" spans="1:10" x14ac:dyDescent="0.2">
      <c r="A393" s="22"/>
      <c r="C393" s="238" t="s">
        <v>306</v>
      </c>
      <c r="D393" s="92"/>
      <c r="E393" s="92"/>
      <c r="F393" s="92"/>
      <c r="G393" s="92"/>
      <c r="H393" s="92"/>
      <c r="I393" s="92"/>
      <c r="J393" s="93"/>
    </row>
    <row r="394" spans="1:10" x14ac:dyDescent="0.2">
      <c r="C394" s="238" t="s">
        <v>307</v>
      </c>
      <c r="D394" s="92"/>
      <c r="E394" s="92"/>
      <c r="F394" s="92"/>
      <c r="G394" s="92"/>
      <c r="H394" s="92"/>
      <c r="I394" s="92"/>
      <c r="J394" s="93"/>
    </row>
    <row r="395" spans="1:10" x14ac:dyDescent="0.2">
      <c r="C395" s="240" t="s">
        <v>308</v>
      </c>
      <c r="D395" s="92"/>
      <c r="E395" s="92"/>
      <c r="F395" s="92"/>
      <c r="G395" s="92"/>
      <c r="H395" s="92"/>
      <c r="I395" s="92"/>
      <c r="J395" s="93"/>
    </row>
    <row r="396" spans="1:10" x14ac:dyDescent="0.2">
      <c r="C396" s="56"/>
      <c r="D396" s="92"/>
      <c r="E396" s="92"/>
      <c r="F396" s="92"/>
      <c r="G396" s="92"/>
      <c r="H396" s="92"/>
      <c r="I396" s="92"/>
      <c r="J396" s="93"/>
    </row>
    <row r="397" spans="1:10" x14ac:dyDescent="0.2">
      <c r="C397" s="56"/>
      <c r="D397" s="92"/>
      <c r="E397" s="92"/>
      <c r="F397" s="92"/>
      <c r="G397" s="92"/>
      <c r="H397" s="92"/>
      <c r="I397" s="92"/>
      <c r="J397" s="93"/>
    </row>
    <row r="398" spans="1:10" x14ac:dyDescent="0.2">
      <c r="C398" s="56"/>
      <c r="D398" s="92"/>
      <c r="E398" s="92"/>
      <c r="F398" s="92"/>
      <c r="G398" s="92"/>
      <c r="H398" s="92"/>
      <c r="I398" s="92"/>
      <c r="J398" s="93"/>
    </row>
    <row r="399" spans="1:10" x14ac:dyDescent="0.2">
      <c r="C399" s="57"/>
      <c r="D399" s="95"/>
      <c r="E399" s="95"/>
      <c r="F399" s="95"/>
      <c r="G399" s="95"/>
      <c r="H399" s="95"/>
      <c r="I399" s="95"/>
      <c r="J399" s="96"/>
    </row>
    <row r="401" spans="1:10" x14ac:dyDescent="0.2">
      <c r="A401" s="2" t="s">
        <v>19</v>
      </c>
      <c r="C401" s="364">
        <v>0</v>
      </c>
      <c r="D401" s="365"/>
      <c r="F401" s="39" t="s">
        <v>20</v>
      </c>
      <c r="G401" s="40"/>
      <c r="I401" s="364">
        <v>0</v>
      </c>
      <c r="J401" s="365"/>
    </row>
    <row r="402" spans="1:10" x14ac:dyDescent="0.2">
      <c r="A402" s="4"/>
      <c r="B402" s="1"/>
      <c r="C402" s="189"/>
      <c r="D402" s="189"/>
      <c r="E402" s="1"/>
      <c r="F402" s="4"/>
      <c r="G402" s="4"/>
      <c r="I402" s="185"/>
      <c r="J402" s="185"/>
    </row>
    <row r="403" spans="1:10" x14ac:dyDescent="0.2">
      <c r="A403" s="183"/>
      <c r="B403" s="183" t="s">
        <v>67</v>
      </c>
      <c r="C403" s="186"/>
      <c r="D403" s="186"/>
      <c r="E403" s="184"/>
      <c r="G403" s="189"/>
      <c r="H403" s="1"/>
      <c r="I403" s="1"/>
      <c r="J403" s="1"/>
    </row>
    <row r="404" spans="1:10" x14ac:dyDescent="0.2">
      <c r="A404" s="42" t="s">
        <v>4</v>
      </c>
      <c r="B404" s="43"/>
      <c r="C404" s="102" t="s">
        <v>68</v>
      </c>
      <c r="D404" s="42" t="s">
        <v>80</v>
      </c>
      <c r="E404" s="51"/>
      <c r="F404" s="102" t="s">
        <v>69</v>
      </c>
      <c r="G404" s="45" t="s">
        <v>21</v>
      </c>
      <c r="H404" s="43"/>
      <c r="I404" s="102" t="s">
        <v>22</v>
      </c>
      <c r="J404" s="102" t="s">
        <v>23</v>
      </c>
    </row>
    <row r="405" spans="1:10" x14ac:dyDescent="0.2">
      <c r="A405" s="16">
        <v>43131</v>
      </c>
      <c r="B405" s="118">
        <v>1</v>
      </c>
      <c r="C405" s="24"/>
      <c r="D405" s="112"/>
      <c r="E405" s="117"/>
      <c r="F405" s="25">
        <f>C405</f>
        <v>0</v>
      </c>
      <c r="G405" s="26">
        <f>D405</f>
        <v>0</v>
      </c>
      <c r="H405" s="27"/>
      <c r="I405" s="28">
        <f t="shared" ref="I405:I416" si="12">F405/$F$417</f>
        <v>0</v>
      </c>
      <c r="J405" s="28">
        <f t="shared" ref="J405:J416" si="13">G405/$F$417</f>
        <v>0</v>
      </c>
    </row>
    <row r="406" spans="1:10" x14ac:dyDescent="0.2">
      <c r="A406" s="17">
        <v>43159</v>
      </c>
      <c r="B406" s="119">
        <v>2</v>
      </c>
      <c r="C406" s="15"/>
      <c r="D406" s="111"/>
      <c r="E406" s="188"/>
      <c r="F406" s="29">
        <f t="shared" ref="F406:F416" si="14">C406+F405</f>
        <v>0</v>
      </c>
      <c r="G406" s="30">
        <f t="shared" ref="G406:G416" si="15">D406+G405</f>
        <v>0</v>
      </c>
      <c r="H406" s="31"/>
      <c r="I406" s="32">
        <f t="shared" si="12"/>
        <v>0</v>
      </c>
      <c r="J406" s="32">
        <f t="shared" si="13"/>
        <v>0</v>
      </c>
    </row>
    <row r="407" spans="1:10" x14ac:dyDescent="0.2">
      <c r="A407" s="16">
        <v>43190</v>
      </c>
      <c r="B407" s="118">
        <v>3</v>
      </c>
      <c r="C407" s="24"/>
      <c r="D407" s="112"/>
      <c r="E407" s="117"/>
      <c r="F407" s="25">
        <f t="shared" si="14"/>
        <v>0</v>
      </c>
      <c r="G407" s="26">
        <f t="shared" si="15"/>
        <v>0</v>
      </c>
      <c r="H407" s="27"/>
      <c r="I407" s="28">
        <f t="shared" si="12"/>
        <v>0</v>
      </c>
      <c r="J407" s="28">
        <f t="shared" si="13"/>
        <v>0</v>
      </c>
    </row>
    <row r="408" spans="1:10" x14ac:dyDescent="0.2">
      <c r="A408" s="17">
        <v>43220</v>
      </c>
      <c r="B408" s="119">
        <v>4</v>
      </c>
      <c r="C408" s="15"/>
      <c r="D408" s="111"/>
      <c r="E408" s="188"/>
      <c r="F408" s="29">
        <f t="shared" si="14"/>
        <v>0</v>
      </c>
      <c r="G408" s="30">
        <f t="shared" si="15"/>
        <v>0</v>
      </c>
      <c r="H408" s="31"/>
      <c r="I408" s="32">
        <f t="shared" si="12"/>
        <v>0</v>
      </c>
      <c r="J408" s="32">
        <f t="shared" si="13"/>
        <v>0</v>
      </c>
    </row>
    <row r="409" spans="1:10" x14ac:dyDescent="0.2">
      <c r="A409" s="16">
        <v>43251</v>
      </c>
      <c r="B409" s="118">
        <v>5</v>
      </c>
      <c r="C409" s="24"/>
      <c r="D409" s="112"/>
      <c r="E409" s="117"/>
      <c r="F409" s="25">
        <f t="shared" si="14"/>
        <v>0</v>
      </c>
      <c r="G409" s="26">
        <f t="shared" si="15"/>
        <v>0</v>
      </c>
      <c r="H409" s="27"/>
      <c r="I409" s="28">
        <f t="shared" si="12"/>
        <v>0</v>
      </c>
      <c r="J409" s="28">
        <f t="shared" si="13"/>
        <v>0</v>
      </c>
    </row>
    <row r="410" spans="1:10" x14ac:dyDescent="0.2">
      <c r="A410" s="17">
        <v>43281</v>
      </c>
      <c r="B410" s="119">
        <v>6</v>
      </c>
      <c r="C410" s="15"/>
      <c r="D410" s="111"/>
      <c r="E410" s="188"/>
      <c r="F410" s="29">
        <f t="shared" si="14"/>
        <v>0</v>
      </c>
      <c r="G410" s="30">
        <f t="shared" si="15"/>
        <v>0</v>
      </c>
      <c r="H410" s="31"/>
      <c r="I410" s="32">
        <f t="shared" si="12"/>
        <v>0</v>
      </c>
      <c r="J410" s="32">
        <f t="shared" si="13"/>
        <v>0</v>
      </c>
    </row>
    <row r="411" spans="1:10" x14ac:dyDescent="0.2">
      <c r="A411" s="16">
        <v>43312</v>
      </c>
      <c r="B411" s="118">
        <v>7</v>
      </c>
      <c r="C411" s="24"/>
      <c r="D411" s="112"/>
      <c r="E411" s="117"/>
      <c r="F411" s="25">
        <f t="shared" si="14"/>
        <v>0</v>
      </c>
      <c r="G411" s="26">
        <f t="shared" si="15"/>
        <v>0</v>
      </c>
      <c r="H411" s="27"/>
      <c r="I411" s="28">
        <f t="shared" si="12"/>
        <v>0</v>
      </c>
      <c r="J411" s="28">
        <f t="shared" si="13"/>
        <v>0</v>
      </c>
    </row>
    <row r="412" spans="1:10" x14ac:dyDescent="0.2">
      <c r="A412" s="17">
        <v>43343</v>
      </c>
      <c r="B412" s="119">
        <v>8</v>
      </c>
      <c r="C412" s="15"/>
      <c r="D412" s="111"/>
      <c r="E412" s="188"/>
      <c r="F412" s="29">
        <f t="shared" si="14"/>
        <v>0</v>
      </c>
      <c r="G412" s="30">
        <f t="shared" si="15"/>
        <v>0</v>
      </c>
      <c r="H412" s="31"/>
      <c r="I412" s="32">
        <f t="shared" si="12"/>
        <v>0</v>
      </c>
      <c r="J412" s="32">
        <f t="shared" si="13"/>
        <v>0</v>
      </c>
    </row>
    <row r="413" spans="1:10" x14ac:dyDescent="0.2">
      <c r="A413" s="16">
        <v>43373</v>
      </c>
      <c r="B413" s="118">
        <v>9</v>
      </c>
      <c r="C413" s="24"/>
      <c r="D413" s="112"/>
      <c r="E413" s="117"/>
      <c r="F413" s="25">
        <f t="shared" si="14"/>
        <v>0</v>
      </c>
      <c r="G413" s="26">
        <f t="shared" si="15"/>
        <v>0</v>
      </c>
      <c r="H413" s="27"/>
      <c r="I413" s="28">
        <f t="shared" si="12"/>
        <v>0</v>
      </c>
      <c r="J413" s="28">
        <f t="shared" si="13"/>
        <v>0</v>
      </c>
    </row>
    <row r="414" spans="1:10" x14ac:dyDescent="0.2">
      <c r="A414" s="17">
        <v>43404</v>
      </c>
      <c r="B414" s="119">
        <v>10</v>
      </c>
      <c r="C414" s="15">
        <v>4</v>
      </c>
      <c r="D414" s="111">
        <v>6</v>
      </c>
      <c r="E414" s="188"/>
      <c r="F414" s="29">
        <f t="shared" si="14"/>
        <v>4</v>
      </c>
      <c r="G414" s="30">
        <f t="shared" si="15"/>
        <v>6</v>
      </c>
      <c r="H414" s="31"/>
      <c r="I414" s="32">
        <f t="shared" si="12"/>
        <v>0.33333333333333331</v>
      </c>
      <c r="J414" s="32">
        <f t="shared" si="13"/>
        <v>0.5</v>
      </c>
    </row>
    <row r="415" spans="1:10" x14ac:dyDescent="0.2">
      <c r="A415" s="16">
        <v>43434</v>
      </c>
      <c r="B415" s="118">
        <v>11</v>
      </c>
      <c r="C415" s="24">
        <v>4</v>
      </c>
      <c r="D415" s="112">
        <v>5</v>
      </c>
      <c r="E415" s="117"/>
      <c r="F415" s="25">
        <f t="shared" si="14"/>
        <v>8</v>
      </c>
      <c r="G415" s="26">
        <f t="shared" si="15"/>
        <v>11</v>
      </c>
      <c r="H415" s="27"/>
      <c r="I415" s="28">
        <f t="shared" si="12"/>
        <v>0.66666666666666663</v>
      </c>
      <c r="J415" s="28">
        <f t="shared" si="13"/>
        <v>0.91666666666666663</v>
      </c>
    </row>
    <row r="416" spans="1:10" x14ac:dyDescent="0.2">
      <c r="A416" s="17">
        <v>43465</v>
      </c>
      <c r="B416" s="119">
        <v>12</v>
      </c>
      <c r="C416" s="15">
        <v>4</v>
      </c>
      <c r="D416" s="111"/>
      <c r="E416" s="188"/>
      <c r="F416" s="29">
        <f t="shared" si="14"/>
        <v>12</v>
      </c>
      <c r="G416" s="30">
        <f t="shared" si="15"/>
        <v>11</v>
      </c>
      <c r="H416" s="31"/>
      <c r="I416" s="32">
        <f t="shared" si="12"/>
        <v>1</v>
      </c>
      <c r="J416" s="32">
        <f t="shared" si="13"/>
        <v>0.91666666666666663</v>
      </c>
    </row>
    <row r="417" spans="1:10" x14ac:dyDescent="0.2">
      <c r="A417" s="46" t="s">
        <v>24</v>
      </c>
      <c r="B417" s="120">
        <v>13</v>
      </c>
      <c r="C417" s="102">
        <f>SUM(C405:C416)</f>
        <v>12</v>
      </c>
      <c r="D417" s="42">
        <f>SUM(D405:D416)</f>
        <v>11</v>
      </c>
      <c r="E417" s="51"/>
      <c r="F417" s="47">
        <f>F416</f>
        <v>12</v>
      </c>
      <c r="G417" s="48">
        <f>G416</f>
        <v>11</v>
      </c>
      <c r="H417" s="49"/>
      <c r="I417" s="50">
        <f>I416</f>
        <v>1</v>
      </c>
      <c r="J417" s="50">
        <f>J416</f>
        <v>0.91666666666666663</v>
      </c>
    </row>
    <row r="419" spans="1:10" x14ac:dyDescent="0.2">
      <c r="A419" s="66"/>
      <c r="B419" s="66"/>
      <c r="C419" s="67" t="s">
        <v>233</v>
      </c>
      <c r="D419" s="66" t="str">
        <f>C421</f>
        <v>COMUNICACIÓN SOCIAL</v>
      </c>
      <c r="E419" s="66"/>
      <c r="F419" s="66"/>
      <c r="G419" s="66"/>
      <c r="H419" s="66"/>
      <c r="I419" s="66"/>
      <c r="J419" s="66"/>
    </row>
    <row r="420" spans="1:10" x14ac:dyDescent="0.2">
      <c r="I420" s="338" t="s">
        <v>218</v>
      </c>
      <c r="J420" s="339"/>
    </row>
    <row r="421" spans="1:10" x14ac:dyDescent="0.2">
      <c r="A421" s="2" t="s">
        <v>11</v>
      </c>
      <c r="C421" s="403" t="s">
        <v>479</v>
      </c>
      <c r="D421" s="404"/>
      <c r="E421" s="404"/>
      <c r="F421" s="404"/>
      <c r="G421" s="404"/>
      <c r="H421" s="65"/>
      <c r="I421" s="131" t="s">
        <v>85</v>
      </c>
      <c r="J421" s="134">
        <f>beneficiarios!N50</f>
        <v>0</v>
      </c>
    </row>
    <row r="422" spans="1:10" x14ac:dyDescent="0.2">
      <c r="A422" s="2" t="s">
        <v>12</v>
      </c>
      <c r="C422" s="366" t="s">
        <v>361</v>
      </c>
      <c r="D422" s="367"/>
      <c r="E422" s="367"/>
      <c r="F422" s="367"/>
      <c r="G422" s="369"/>
      <c r="H422" s="65"/>
      <c r="I422" s="131" t="s">
        <v>215</v>
      </c>
      <c r="J422" s="134">
        <f>beneficiarios!N51</f>
        <v>0</v>
      </c>
    </row>
    <row r="423" spans="1:10" x14ac:dyDescent="0.2">
      <c r="A423" s="128" t="s">
        <v>13</v>
      </c>
      <c r="C423" s="366" t="s">
        <v>360</v>
      </c>
      <c r="D423" s="367"/>
      <c r="E423" s="367"/>
      <c r="F423" s="367"/>
      <c r="G423" s="369"/>
      <c r="H423" s="65"/>
      <c r="I423" s="132" t="s">
        <v>216</v>
      </c>
      <c r="J423" s="134">
        <f>beneficiarios!N52</f>
        <v>0</v>
      </c>
    </row>
    <row r="424" spans="1:10" ht="25.5" x14ac:dyDescent="0.2">
      <c r="A424" s="128" t="s">
        <v>239</v>
      </c>
      <c r="C424" s="345" t="s">
        <v>393</v>
      </c>
      <c r="D424" s="346"/>
      <c r="E424" s="346"/>
      <c r="F424" s="346"/>
      <c r="G424" s="347"/>
      <c r="H424" s="65"/>
      <c r="I424" s="132" t="s">
        <v>217</v>
      </c>
      <c r="J424" s="134">
        <f>beneficiarios!N53</f>
        <v>0</v>
      </c>
    </row>
    <row r="425" spans="1:10" x14ac:dyDescent="0.2">
      <c r="A425" s="1"/>
    </row>
    <row r="426" spans="1:10" x14ac:dyDescent="0.2">
      <c r="A426" s="2" t="s">
        <v>15</v>
      </c>
      <c r="C426" s="348">
        <v>43101</v>
      </c>
      <c r="D426" s="349"/>
      <c r="F426" s="213" t="s">
        <v>16</v>
      </c>
      <c r="G426" s="40"/>
      <c r="I426" s="348">
        <v>43465</v>
      </c>
      <c r="J426" s="349"/>
    </row>
    <row r="428" spans="1:10" x14ac:dyDescent="0.2">
      <c r="A428" s="350" t="s">
        <v>76</v>
      </c>
      <c r="B428" s="351"/>
      <c r="C428" s="348">
        <v>43003</v>
      </c>
      <c r="D428" s="352"/>
      <c r="E428" s="20"/>
      <c r="F428" s="335" t="s">
        <v>240</v>
      </c>
      <c r="G428" s="336"/>
      <c r="H428" s="337"/>
      <c r="I428" s="353" t="s">
        <v>128</v>
      </c>
      <c r="J428" s="354"/>
    </row>
    <row r="429" spans="1:10" ht="13.5" thickBot="1" x14ac:dyDescent="0.25"/>
    <row r="430" spans="1:10" ht="25.5" customHeight="1" thickBot="1" x14ac:dyDescent="0.25">
      <c r="A430" s="318" t="s">
        <v>84</v>
      </c>
      <c r="B430" s="319"/>
      <c r="C430" s="405" t="s">
        <v>473</v>
      </c>
      <c r="D430" s="406"/>
      <c r="E430" s="318" t="s">
        <v>77</v>
      </c>
      <c r="F430" s="319"/>
      <c r="G430" s="320" t="s">
        <v>309</v>
      </c>
      <c r="H430" s="321"/>
      <c r="I430" s="124" t="s">
        <v>88</v>
      </c>
      <c r="J430" s="125" t="s">
        <v>123</v>
      </c>
    </row>
    <row r="432" spans="1:10" x14ac:dyDescent="0.2">
      <c r="A432" s="35" t="s">
        <v>74</v>
      </c>
      <c r="C432" s="370" t="s">
        <v>419</v>
      </c>
      <c r="D432" s="371"/>
      <c r="E432" s="371"/>
      <c r="F432" s="371"/>
      <c r="G432" s="371"/>
      <c r="H432" s="371"/>
      <c r="I432" s="371"/>
      <c r="J432" s="372"/>
    </row>
    <row r="433" spans="1:10" x14ac:dyDescent="0.2">
      <c r="A433" s="36"/>
      <c r="C433" s="373"/>
      <c r="D433" s="374"/>
      <c r="E433" s="374"/>
      <c r="F433" s="374"/>
      <c r="G433" s="374"/>
      <c r="H433" s="374"/>
      <c r="I433" s="374"/>
      <c r="J433" s="375"/>
    </row>
    <row r="434" spans="1:10" x14ac:dyDescent="0.2">
      <c r="A434" s="1"/>
      <c r="C434" s="373"/>
      <c r="D434" s="374"/>
      <c r="E434" s="374"/>
      <c r="F434" s="374"/>
      <c r="G434" s="374"/>
      <c r="H434" s="374"/>
      <c r="I434" s="374"/>
      <c r="J434" s="375"/>
    </row>
    <row r="435" spans="1:10" x14ac:dyDescent="0.2">
      <c r="A435" s="1"/>
      <c r="C435" s="376"/>
      <c r="D435" s="377"/>
      <c r="E435" s="377"/>
      <c r="F435" s="377"/>
      <c r="G435" s="377"/>
      <c r="H435" s="377"/>
      <c r="I435" s="377"/>
      <c r="J435" s="378"/>
    </row>
    <row r="436" spans="1:10" x14ac:dyDescent="0.2">
      <c r="A436" s="1"/>
      <c r="C436" s="211"/>
      <c r="D436" s="211"/>
      <c r="E436" s="211"/>
      <c r="F436" s="211"/>
      <c r="G436" s="211"/>
      <c r="H436" s="211"/>
      <c r="I436" s="211"/>
      <c r="J436" s="211"/>
    </row>
    <row r="437" spans="1:10" x14ac:dyDescent="0.2">
      <c r="A437" s="21" t="s">
        <v>38</v>
      </c>
      <c r="C437" s="235" t="s">
        <v>420</v>
      </c>
      <c r="D437" s="84"/>
      <c r="E437" s="84"/>
      <c r="F437" s="84"/>
      <c r="G437" s="84"/>
      <c r="H437" s="84"/>
      <c r="I437" s="84"/>
      <c r="J437" s="85"/>
    </row>
    <row r="438" spans="1:10" x14ac:dyDescent="0.2">
      <c r="A438" s="22" t="s">
        <v>39</v>
      </c>
      <c r="C438" s="52" t="s">
        <v>421</v>
      </c>
      <c r="D438" s="86"/>
      <c r="E438" s="86"/>
      <c r="F438" s="86"/>
      <c r="G438" s="86"/>
      <c r="H438" s="86"/>
      <c r="I438" s="86"/>
      <c r="J438" s="87"/>
    </row>
    <row r="439" spans="1:10" x14ac:dyDescent="0.2">
      <c r="C439" s="52"/>
      <c r="D439" s="86"/>
      <c r="E439" s="86"/>
      <c r="F439" s="86"/>
      <c r="G439" s="86"/>
      <c r="H439" s="86"/>
      <c r="I439" s="86"/>
      <c r="J439" s="87"/>
    </row>
    <row r="440" spans="1:10" x14ac:dyDescent="0.2">
      <c r="C440" s="52"/>
      <c r="D440" s="86"/>
      <c r="E440" s="86"/>
      <c r="F440" s="86"/>
      <c r="G440" s="86"/>
      <c r="H440" s="86"/>
      <c r="I440" s="86"/>
      <c r="J440" s="87"/>
    </row>
    <row r="441" spans="1:10" x14ac:dyDescent="0.2">
      <c r="C441" s="53"/>
      <c r="D441" s="88"/>
      <c r="E441" s="88"/>
      <c r="F441" s="88"/>
      <c r="G441" s="88"/>
      <c r="H441" s="88"/>
      <c r="I441" s="88"/>
      <c r="J441" s="89"/>
    </row>
    <row r="442" spans="1:10" x14ac:dyDescent="0.2">
      <c r="A442" s="4"/>
      <c r="C442" s="37"/>
      <c r="D442" s="37"/>
      <c r="E442" s="37"/>
      <c r="F442" s="37"/>
      <c r="G442" s="37"/>
      <c r="H442" s="37"/>
      <c r="I442" s="37"/>
      <c r="J442" s="37"/>
    </row>
    <row r="443" spans="1:10" x14ac:dyDescent="0.2">
      <c r="A443" s="21" t="s">
        <v>37</v>
      </c>
      <c r="C443" s="239" t="s">
        <v>310</v>
      </c>
      <c r="D443" s="90"/>
      <c r="E443" s="90"/>
      <c r="F443" s="90"/>
      <c r="G443" s="90"/>
      <c r="H443" s="90"/>
      <c r="I443" s="90"/>
      <c r="J443" s="91"/>
    </row>
    <row r="444" spans="1:10" x14ac:dyDescent="0.2">
      <c r="A444" s="22"/>
      <c r="C444" s="240" t="s">
        <v>422</v>
      </c>
      <c r="D444" s="92"/>
      <c r="E444" s="92"/>
      <c r="F444" s="92"/>
      <c r="G444" s="92"/>
      <c r="H444" s="92"/>
      <c r="I444" s="92"/>
      <c r="J444" s="93"/>
    </row>
    <row r="445" spans="1:10" x14ac:dyDescent="0.2">
      <c r="A445" s="260"/>
      <c r="C445" s="240" t="s">
        <v>423</v>
      </c>
      <c r="D445" s="92"/>
      <c r="E445" s="92"/>
      <c r="F445" s="92"/>
      <c r="G445" s="92"/>
      <c r="H445" s="92"/>
      <c r="I445" s="92"/>
      <c r="J445" s="93"/>
    </row>
    <row r="446" spans="1:10" x14ac:dyDescent="0.2">
      <c r="C446" s="240" t="s">
        <v>424</v>
      </c>
      <c r="D446" s="92"/>
      <c r="E446" s="92"/>
      <c r="F446" s="92"/>
      <c r="G446" s="92"/>
      <c r="H446" s="92"/>
      <c r="I446" s="92"/>
      <c r="J446" s="93"/>
    </row>
    <row r="447" spans="1:10" x14ac:dyDescent="0.2">
      <c r="C447" s="56" t="s">
        <v>425</v>
      </c>
      <c r="D447" s="92"/>
      <c r="E447" s="92"/>
      <c r="F447" s="92"/>
      <c r="G447" s="92"/>
      <c r="H447" s="92"/>
      <c r="I447" s="92"/>
      <c r="J447" s="93"/>
    </row>
    <row r="448" spans="1:10" x14ac:dyDescent="0.2">
      <c r="C448" s="94"/>
      <c r="D448" s="95"/>
      <c r="E448" s="95"/>
      <c r="F448" s="95"/>
      <c r="G448" s="95"/>
      <c r="H448" s="95"/>
      <c r="I448" s="95"/>
      <c r="J448" s="96"/>
    </row>
    <row r="449" spans="1:10" x14ac:dyDescent="0.2">
      <c r="A449" s="1"/>
      <c r="C449" s="211"/>
      <c r="D449" s="211"/>
      <c r="E449" s="211"/>
      <c r="F449" s="211"/>
      <c r="G449" s="211"/>
      <c r="H449" s="211"/>
      <c r="I449" s="211"/>
      <c r="J449" s="211"/>
    </row>
    <row r="450" spans="1:10" x14ac:dyDescent="0.2">
      <c r="A450" s="21" t="s">
        <v>18</v>
      </c>
      <c r="C450" s="239" t="s">
        <v>311</v>
      </c>
      <c r="D450" s="90"/>
      <c r="E450" s="90"/>
      <c r="F450" s="90"/>
      <c r="G450" s="90"/>
      <c r="H450" s="90"/>
      <c r="I450" s="90"/>
      <c r="J450" s="91"/>
    </row>
    <row r="451" spans="1:10" x14ac:dyDescent="0.2">
      <c r="A451" s="22"/>
      <c r="C451" s="238" t="s">
        <v>312</v>
      </c>
      <c r="D451" s="92"/>
      <c r="E451" s="92"/>
      <c r="F451" s="92"/>
      <c r="G451" s="92"/>
      <c r="H451" s="92"/>
      <c r="I451" s="92"/>
      <c r="J451" s="93"/>
    </row>
    <row r="452" spans="1:10" x14ac:dyDescent="0.2">
      <c r="C452" s="238" t="s">
        <v>313</v>
      </c>
      <c r="D452" s="92"/>
      <c r="E452" s="92"/>
      <c r="F452" s="92"/>
      <c r="G452" s="92"/>
      <c r="H452" s="92"/>
      <c r="I452" s="92"/>
      <c r="J452" s="93"/>
    </row>
    <row r="453" spans="1:10" x14ac:dyDescent="0.2">
      <c r="C453" s="238" t="s">
        <v>314</v>
      </c>
      <c r="D453" s="92"/>
      <c r="E453" s="92"/>
      <c r="F453" s="92"/>
      <c r="G453" s="92"/>
      <c r="H453" s="92"/>
      <c r="I453" s="92"/>
      <c r="J453" s="93"/>
    </row>
    <row r="454" spans="1:10" x14ac:dyDescent="0.2">
      <c r="C454" s="238" t="s">
        <v>315</v>
      </c>
      <c r="D454" s="92"/>
      <c r="E454" s="92"/>
      <c r="F454" s="92"/>
      <c r="G454" s="92"/>
      <c r="H454" s="92"/>
      <c r="I454" s="92"/>
      <c r="J454" s="93"/>
    </row>
    <row r="455" spans="1:10" x14ac:dyDescent="0.2">
      <c r="C455" s="238" t="s">
        <v>426</v>
      </c>
      <c r="D455" s="92"/>
      <c r="E455" s="92"/>
      <c r="F455" s="92"/>
      <c r="G455" s="92"/>
      <c r="H455" s="92"/>
      <c r="I455" s="92"/>
      <c r="J455" s="93"/>
    </row>
    <row r="456" spans="1:10" x14ac:dyDescent="0.2">
      <c r="C456" s="238" t="s">
        <v>427</v>
      </c>
      <c r="D456" s="92"/>
      <c r="E456" s="92"/>
      <c r="F456" s="92"/>
      <c r="G456" s="92"/>
      <c r="H456" s="92"/>
      <c r="I456" s="92"/>
      <c r="J456" s="93"/>
    </row>
    <row r="457" spans="1:10" x14ac:dyDescent="0.2">
      <c r="C457" s="56" t="s">
        <v>428</v>
      </c>
      <c r="D457" s="92"/>
      <c r="E457" s="92"/>
      <c r="F457" s="92"/>
      <c r="G457" s="92"/>
      <c r="H457" s="92"/>
      <c r="I457" s="92"/>
      <c r="J457" s="93"/>
    </row>
    <row r="458" spans="1:10" x14ac:dyDescent="0.2">
      <c r="C458" s="94" t="s">
        <v>429</v>
      </c>
      <c r="D458" s="95"/>
      <c r="E458" s="95"/>
      <c r="F458" s="95"/>
      <c r="G458" s="95"/>
      <c r="H458" s="95"/>
      <c r="I458" s="95"/>
      <c r="J458" s="96"/>
    </row>
    <row r="459" spans="1:10" x14ac:dyDescent="0.2">
      <c r="A459" s="1"/>
      <c r="C459" s="211"/>
      <c r="D459" s="211"/>
      <c r="E459" s="211"/>
      <c r="F459" s="211"/>
      <c r="G459" s="211"/>
      <c r="H459" s="211"/>
      <c r="I459" s="211"/>
      <c r="J459" s="211"/>
    </row>
    <row r="460" spans="1:10" x14ac:dyDescent="0.2">
      <c r="A460" s="2" t="s">
        <v>19</v>
      </c>
      <c r="C460" s="331">
        <v>0</v>
      </c>
      <c r="D460" s="332"/>
      <c r="F460" s="333" t="s">
        <v>20</v>
      </c>
      <c r="G460" s="334"/>
      <c r="I460" s="331">
        <v>0</v>
      </c>
      <c r="J460" s="332"/>
    </row>
    <row r="461" spans="1:10" x14ac:dyDescent="0.2">
      <c r="A461" s="4"/>
      <c r="B461" s="1"/>
      <c r="C461" s="215"/>
      <c r="D461" s="215"/>
      <c r="E461" s="1"/>
      <c r="F461" s="38"/>
      <c r="G461" s="38"/>
      <c r="I461" s="211"/>
      <c r="J461" s="211"/>
    </row>
    <row r="462" spans="1:10" x14ac:dyDescent="0.2">
      <c r="A462" s="209"/>
      <c r="B462" s="209" t="s">
        <v>67</v>
      </c>
      <c r="C462" s="212"/>
      <c r="D462" s="212"/>
      <c r="E462" s="210"/>
      <c r="G462" s="215"/>
      <c r="H462" s="1"/>
      <c r="I462" s="1"/>
      <c r="J462" s="1"/>
    </row>
    <row r="463" spans="1:10" x14ac:dyDescent="0.2">
      <c r="A463" s="42" t="s">
        <v>4</v>
      </c>
      <c r="B463" s="43"/>
      <c r="C463" s="102" t="s">
        <v>68</v>
      </c>
      <c r="D463" s="42" t="s">
        <v>80</v>
      </c>
      <c r="E463" s="51"/>
      <c r="F463" s="102" t="s">
        <v>69</v>
      </c>
      <c r="G463" s="45" t="s">
        <v>21</v>
      </c>
      <c r="H463" s="43"/>
      <c r="I463" s="102" t="s">
        <v>22</v>
      </c>
      <c r="J463" s="102" t="s">
        <v>23</v>
      </c>
    </row>
    <row r="464" spans="1:10" x14ac:dyDescent="0.2">
      <c r="A464" s="16">
        <v>43131</v>
      </c>
      <c r="B464" s="118">
        <v>1</v>
      </c>
      <c r="C464" s="24"/>
      <c r="D464" s="112"/>
      <c r="E464" s="117"/>
      <c r="F464" s="25">
        <f>C464</f>
        <v>0</v>
      </c>
      <c r="G464" s="26">
        <f>D464</f>
        <v>0</v>
      </c>
      <c r="H464" s="27"/>
      <c r="I464" s="28" t="e">
        <f t="shared" ref="I464:I475" si="16">F464/$F$476</f>
        <v>#DIV/0!</v>
      </c>
      <c r="J464" s="28" t="e">
        <f t="shared" ref="J464:J475" si="17">G464/$F$476</f>
        <v>#DIV/0!</v>
      </c>
    </row>
    <row r="465" spans="1:10" x14ac:dyDescent="0.2">
      <c r="A465" s="17">
        <v>43159</v>
      </c>
      <c r="B465" s="119">
        <v>2</v>
      </c>
      <c r="C465" s="15"/>
      <c r="D465" s="111"/>
      <c r="E465" s="214"/>
      <c r="F465" s="29">
        <f t="shared" ref="F465:F475" si="18">C465+F464</f>
        <v>0</v>
      </c>
      <c r="G465" s="30">
        <f t="shared" ref="G465:G475" si="19">D465+G464</f>
        <v>0</v>
      </c>
      <c r="H465" s="31"/>
      <c r="I465" s="32" t="e">
        <f t="shared" si="16"/>
        <v>#DIV/0!</v>
      </c>
      <c r="J465" s="32" t="e">
        <f t="shared" si="17"/>
        <v>#DIV/0!</v>
      </c>
    </row>
    <row r="466" spans="1:10" x14ac:dyDescent="0.2">
      <c r="A466" s="16">
        <v>43190</v>
      </c>
      <c r="B466" s="118">
        <v>3</v>
      </c>
      <c r="C466" s="24"/>
      <c r="D466" s="112"/>
      <c r="E466" s="117"/>
      <c r="F466" s="25">
        <f t="shared" si="18"/>
        <v>0</v>
      </c>
      <c r="G466" s="26">
        <f t="shared" si="19"/>
        <v>0</v>
      </c>
      <c r="H466" s="27"/>
      <c r="I466" s="28" t="e">
        <f t="shared" si="16"/>
        <v>#DIV/0!</v>
      </c>
      <c r="J466" s="28" t="e">
        <f t="shared" si="17"/>
        <v>#DIV/0!</v>
      </c>
    </row>
    <row r="467" spans="1:10" x14ac:dyDescent="0.2">
      <c r="A467" s="17">
        <v>43220</v>
      </c>
      <c r="B467" s="119">
        <v>4</v>
      </c>
      <c r="C467" s="15"/>
      <c r="D467" s="111"/>
      <c r="E467" s="214"/>
      <c r="F467" s="29">
        <f t="shared" si="18"/>
        <v>0</v>
      </c>
      <c r="G467" s="30">
        <f t="shared" si="19"/>
        <v>0</v>
      </c>
      <c r="H467" s="31"/>
      <c r="I467" s="32" t="e">
        <f t="shared" si="16"/>
        <v>#DIV/0!</v>
      </c>
      <c r="J467" s="32" t="e">
        <f t="shared" si="17"/>
        <v>#DIV/0!</v>
      </c>
    </row>
    <row r="468" spans="1:10" x14ac:dyDescent="0.2">
      <c r="A468" s="16">
        <v>43251</v>
      </c>
      <c r="B468" s="118">
        <v>5</v>
      </c>
      <c r="C468" s="24"/>
      <c r="D468" s="112"/>
      <c r="E468" s="117"/>
      <c r="F468" s="25">
        <f t="shared" si="18"/>
        <v>0</v>
      </c>
      <c r="G468" s="26">
        <f t="shared" si="19"/>
        <v>0</v>
      </c>
      <c r="H468" s="27"/>
      <c r="I468" s="28" t="e">
        <f t="shared" si="16"/>
        <v>#DIV/0!</v>
      </c>
      <c r="J468" s="28" t="e">
        <f t="shared" si="17"/>
        <v>#DIV/0!</v>
      </c>
    </row>
    <row r="469" spans="1:10" x14ac:dyDescent="0.2">
      <c r="A469" s="17">
        <v>43281</v>
      </c>
      <c r="B469" s="119">
        <v>6</v>
      </c>
      <c r="C469" s="15"/>
      <c r="D469" s="111"/>
      <c r="E469" s="214"/>
      <c r="F469" s="29">
        <f t="shared" si="18"/>
        <v>0</v>
      </c>
      <c r="G469" s="30">
        <f t="shared" si="19"/>
        <v>0</v>
      </c>
      <c r="H469" s="31"/>
      <c r="I469" s="32" t="e">
        <f t="shared" si="16"/>
        <v>#DIV/0!</v>
      </c>
      <c r="J469" s="32" t="e">
        <f t="shared" si="17"/>
        <v>#DIV/0!</v>
      </c>
    </row>
    <row r="470" spans="1:10" x14ac:dyDescent="0.2">
      <c r="A470" s="16">
        <v>43312</v>
      </c>
      <c r="B470" s="118">
        <v>7</v>
      </c>
      <c r="C470" s="24"/>
      <c r="D470" s="112"/>
      <c r="E470" s="117"/>
      <c r="F470" s="25">
        <f t="shared" si="18"/>
        <v>0</v>
      </c>
      <c r="G470" s="26">
        <f t="shared" si="19"/>
        <v>0</v>
      </c>
      <c r="H470" s="27"/>
      <c r="I470" s="28" t="e">
        <f t="shared" si="16"/>
        <v>#DIV/0!</v>
      </c>
      <c r="J470" s="28" t="e">
        <f t="shared" si="17"/>
        <v>#DIV/0!</v>
      </c>
    </row>
    <row r="471" spans="1:10" x14ac:dyDescent="0.2">
      <c r="A471" s="17">
        <v>43343</v>
      </c>
      <c r="B471" s="119">
        <v>8</v>
      </c>
      <c r="C471" s="15"/>
      <c r="D471" s="111"/>
      <c r="E471" s="214"/>
      <c r="F471" s="29">
        <f t="shared" si="18"/>
        <v>0</v>
      </c>
      <c r="G471" s="30">
        <f t="shared" si="19"/>
        <v>0</v>
      </c>
      <c r="H471" s="31"/>
      <c r="I471" s="32" t="e">
        <f t="shared" si="16"/>
        <v>#DIV/0!</v>
      </c>
      <c r="J471" s="32" t="e">
        <f t="shared" si="17"/>
        <v>#DIV/0!</v>
      </c>
    </row>
    <row r="472" spans="1:10" x14ac:dyDescent="0.2">
      <c r="A472" s="16">
        <v>43373</v>
      </c>
      <c r="B472" s="118">
        <v>9</v>
      </c>
      <c r="C472" s="24">
        <v>0</v>
      </c>
      <c r="D472" s="112">
        <v>0</v>
      </c>
      <c r="E472" s="117"/>
      <c r="F472" s="25">
        <f t="shared" si="18"/>
        <v>0</v>
      </c>
      <c r="G472" s="26">
        <f t="shared" si="19"/>
        <v>0</v>
      </c>
      <c r="H472" s="27"/>
      <c r="I472" s="28" t="e">
        <f t="shared" si="16"/>
        <v>#DIV/0!</v>
      </c>
      <c r="J472" s="28" t="e">
        <f t="shared" si="17"/>
        <v>#DIV/0!</v>
      </c>
    </row>
    <row r="473" spans="1:10" x14ac:dyDescent="0.2">
      <c r="A473" s="17">
        <v>43404</v>
      </c>
      <c r="B473" s="119">
        <v>10</v>
      </c>
      <c r="C473" s="15">
        <v>0</v>
      </c>
      <c r="D473" s="111">
        <v>0</v>
      </c>
      <c r="E473" s="214"/>
      <c r="F473" s="29">
        <f t="shared" si="18"/>
        <v>0</v>
      </c>
      <c r="G473" s="30">
        <f t="shared" si="19"/>
        <v>0</v>
      </c>
      <c r="H473" s="31"/>
      <c r="I473" s="32" t="e">
        <f t="shared" si="16"/>
        <v>#DIV/0!</v>
      </c>
      <c r="J473" s="32" t="e">
        <f t="shared" si="17"/>
        <v>#DIV/0!</v>
      </c>
    </row>
    <row r="474" spans="1:10" x14ac:dyDescent="0.2">
      <c r="A474" s="16">
        <v>43434</v>
      </c>
      <c r="B474" s="118">
        <v>11</v>
      </c>
      <c r="C474" s="24">
        <v>0</v>
      </c>
      <c r="D474" s="112">
        <v>0</v>
      </c>
      <c r="E474" s="117"/>
      <c r="F474" s="25">
        <f t="shared" si="18"/>
        <v>0</v>
      </c>
      <c r="G474" s="26">
        <f t="shared" si="19"/>
        <v>0</v>
      </c>
      <c r="H474" s="27"/>
      <c r="I474" s="28" t="e">
        <f t="shared" si="16"/>
        <v>#DIV/0!</v>
      </c>
      <c r="J474" s="28" t="e">
        <f t="shared" si="17"/>
        <v>#DIV/0!</v>
      </c>
    </row>
    <row r="475" spans="1:10" x14ac:dyDescent="0.2">
      <c r="A475" s="17">
        <v>43465</v>
      </c>
      <c r="B475" s="119">
        <v>12</v>
      </c>
      <c r="C475" s="15">
        <v>0</v>
      </c>
      <c r="D475" s="111">
        <v>0</v>
      </c>
      <c r="E475" s="214"/>
      <c r="F475" s="29">
        <f t="shared" si="18"/>
        <v>0</v>
      </c>
      <c r="G475" s="30">
        <f t="shared" si="19"/>
        <v>0</v>
      </c>
      <c r="H475" s="31"/>
      <c r="I475" s="32" t="e">
        <f t="shared" si="16"/>
        <v>#DIV/0!</v>
      </c>
      <c r="J475" s="32" t="e">
        <f t="shared" si="17"/>
        <v>#DIV/0!</v>
      </c>
    </row>
    <row r="476" spans="1:10" x14ac:dyDescent="0.2">
      <c r="A476" s="46" t="s">
        <v>24</v>
      </c>
      <c r="B476" s="120">
        <v>13</v>
      </c>
      <c r="C476" s="102">
        <f>SUM(C464:C475)</f>
        <v>0</v>
      </c>
      <c r="D476" s="42">
        <f>SUM(D464:D475)</f>
        <v>0</v>
      </c>
      <c r="E476" s="51"/>
      <c r="F476" s="47">
        <f>F475</f>
        <v>0</v>
      </c>
      <c r="G476" s="48">
        <f>G475</f>
        <v>0</v>
      </c>
      <c r="H476" s="49"/>
      <c r="I476" s="50" t="e">
        <f>I475</f>
        <v>#DIV/0!</v>
      </c>
      <c r="J476" s="50" t="e">
        <f>J475</f>
        <v>#DIV/0!</v>
      </c>
    </row>
    <row r="478" spans="1:10" x14ac:dyDescent="0.2">
      <c r="A478" s="66"/>
      <c r="B478" s="66"/>
      <c r="C478" s="67" t="s">
        <v>235</v>
      </c>
      <c r="D478" s="66" t="str">
        <f>C480</f>
        <v>EVENTOS CULTURALES</v>
      </c>
      <c r="E478" s="66"/>
      <c r="F478" s="66"/>
      <c r="G478" s="66"/>
      <c r="H478" s="66"/>
      <c r="I478" s="66"/>
      <c r="J478" s="66"/>
    </row>
    <row r="479" spans="1:10" x14ac:dyDescent="0.2">
      <c r="I479" s="338" t="s">
        <v>218</v>
      </c>
      <c r="J479" s="339"/>
    </row>
    <row r="480" spans="1:10" x14ac:dyDescent="0.2">
      <c r="A480" s="2" t="s">
        <v>11</v>
      </c>
      <c r="C480" s="340" t="s">
        <v>316</v>
      </c>
      <c r="D480" s="341"/>
      <c r="E480" s="341"/>
      <c r="F480" s="341"/>
      <c r="G480" s="341"/>
      <c r="H480" s="65"/>
      <c r="I480" s="131" t="s">
        <v>85</v>
      </c>
      <c r="J480" s="134">
        <f>beneficiarios!N57</f>
        <v>0</v>
      </c>
    </row>
    <row r="481" spans="1:10" x14ac:dyDescent="0.2">
      <c r="A481" s="2" t="s">
        <v>12</v>
      </c>
      <c r="C481" s="366" t="s">
        <v>361</v>
      </c>
      <c r="D481" s="367"/>
      <c r="E481" s="367"/>
      <c r="F481" s="367"/>
      <c r="G481" s="369"/>
      <c r="H481" s="65"/>
      <c r="I481" s="131" t="s">
        <v>215</v>
      </c>
      <c r="J481" s="134">
        <f>beneficiarios!N58</f>
        <v>0</v>
      </c>
    </row>
    <row r="482" spans="1:10" x14ac:dyDescent="0.2">
      <c r="A482" s="128" t="s">
        <v>13</v>
      </c>
      <c r="C482" s="366" t="s">
        <v>360</v>
      </c>
      <c r="D482" s="367"/>
      <c r="E482" s="367"/>
      <c r="F482" s="367"/>
      <c r="G482" s="369"/>
      <c r="H482" s="65"/>
      <c r="I482" s="132" t="s">
        <v>216</v>
      </c>
      <c r="J482" s="134">
        <f>beneficiarios!N59</f>
        <v>0</v>
      </c>
    </row>
    <row r="483" spans="1:10" ht="25.5" x14ac:dyDescent="0.2">
      <c r="A483" s="128" t="s">
        <v>239</v>
      </c>
      <c r="C483" s="345" t="s">
        <v>393</v>
      </c>
      <c r="D483" s="346"/>
      <c r="E483" s="346"/>
      <c r="F483" s="346"/>
      <c r="G483" s="347"/>
      <c r="H483" s="65"/>
      <c r="I483" s="132" t="s">
        <v>217</v>
      </c>
      <c r="J483" s="134">
        <f>beneficiarios!N60</f>
        <v>0</v>
      </c>
    </row>
    <row r="484" spans="1:10" x14ac:dyDescent="0.2">
      <c r="A484" s="1"/>
    </row>
    <row r="485" spans="1:10" x14ac:dyDescent="0.2">
      <c r="A485" s="2" t="s">
        <v>15</v>
      </c>
      <c r="C485" s="348">
        <v>43101</v>
      </c>
      <c r="D485" s="349"/>
      <c r="F485" s="213" t="s">
        <v>16</v>
      </c>
      <c r="G485" s="40"/>
      <c r="I485" s="348">
        <v>43465</v>
      </c>
      <c r="J485" s="349"/>
    </row>
    <row r="487" spans="1:10" x14ac:dyDescent="0.2">
      <c r="A487" s="350" t="s">
        <v>76</v>
      </c>
      <c r="B487" s="351"/>
      <c r="C487" s="348">
        <v>43003</v>
      </c>
      <c r="D487" s="352"/>
      <c r="E487" s="20"/>
      <c r="F487" s="335" t="s">
        <v>240</v>
      </c>
      <c r="G487" s="336"/>
      <c r="H487" s="337"/>
      <c r="I487" s="353" t="s">
        <v>128</v>
      </c>
      <c r="J487" s="354"/>
    </row>
    <row r="488" spans="1:10" ht="13.5" thickBot="1" x14ac:dyDescent="0.25"/>
    <row r="489" spans="1:10" ht="25.5" customHeight="1" thickBot="1" x14ac:dyDescent="0.25">
      <c r="A489" s="318" t="s">
        <v>84</v>
      </c>
      <c r="B489" s="319"/>
      <c r="C489" s="405" t="s">
        <v>474</v>
      </c>
      <c r="D489" s="406"/>
      <c r="E489" s="318" t="s">
        <v>77</v>
      </c>
      <c r="F489" s="319"/>
      <c r="G489" s="320" t="s">
        <v>317</v>
      </c>
      <c r="H489" s="321"/>
      <c r="I489" s="124" t="s">
        <v>88</v>
      </c>
      <c r="J489" s="125" t="s">
        <v>123</v>
      </c>
    </row>
    <row r="491" spans="1:10" x14ac:dyDescent="0.2">
      <c r="A491" s="35" t="s">
        <v>74</v>
      </c>
      <c r="C491" s="322" t="s">
        <v>430</v>
      </c>
      <c r="D491" s="323"/>
      <c r="E491" s="323"/>
      <c r="F491" s="323"/>
      <c r="G491" s="323"/>
      <c r="H491" s="323"/>
      <c r="I491" s="323"/>
      <c r="J491" s="324"/>
    </row>
    <row r="492" spans="1:10" x14ac:dyDescent="0.2">
      <c r="A492" s="36"/>
      <c r="C492" s="325"/>
      <c r="D492" s="326"/>
      <c r="E492" s="326"/>
      <c r="F492" s="326"/>
      <c r="G492" s="326"/>
      <c r="H492" s="326"/>
      <c r="I492" s="326"/>
      <c r="J492" s="327"/>
    </row>
    <row r="493" spans="1:10" x14ac:dyDescent="0.2">
      <c r="A493" s="1"/>
      <c r="C493" s="325"/>
      <c r="D493" s="326"/>
      <c r="E493" s="326"/>
      <c r="F493" s="326"/>
      <c r="G493" s="326"/>
      <c r="H493" s="326"/>
      <c r="I493" s="326"/>
      <c r="J493" s="327"/>
    </row>
    <row r="494" spans="1:10" x14ac:dyDescent="0.2">
      <c r="A494" s="1"/>
      <c r="C494" s="328"/>
      <c r="D494" s="329"/>
      <c r="E494" s="329"/>
      <c r="F494" s="329"/>
      <c r="G494" s="329"/>
      <c r="H494" s="329"/>
      <c r="I494" s="329"/>
      <c r="J494" s="330"/>
    </row>
    <row r="495" spans="1:10" x14ac:dyDescent="0.2">
      <c r="A495" s="1"/>
      <c r="C495" s="211"/>
      <c r="D495" s="211"/>
      <c r="E495" s="211"/>
      <c r="F495" s="211"/>
      <c r="G495" s="211"/>
      <c r="H495" s="211"/>
      <c r="I495" s="211"/>
      <c r="J495" s="211"/>
    </row>
    <row r="496" spans="1:10" x14ac:dyDescent="0.2">
      <c r="A496" s="21" t="s">
        <v>38</v>
      </c>
      <c r="C496" s="235" t="s">
        <v>431</v>
      </c>
      <c r="D496" s="84"/>
      <c r="E496" s="84"/>
      <c r="F496" s="84"/>
      <c r="G496" s="84"/>
      <c r="H496" s="84"/>
      <c r="I496" s="84"/>
      <c r="J496" s="85"/>
    </row>
    <row r="497" spans="1:10" x14ac:dyDescent="0.2">
      <c r="A497" s="22" t="s">
        <v>39</v>
      </c>
      <c r="C497" s="52" t="s">
        <v>432</v>
      </c>
      <c r="D497" s="86"/>
      <c r="E497" s="86"/>
      <c r="F497" s="86"/>
      <c r="G497" s="86"/>
      <c r="H497" s="86"/>
      <c r="I497" s="86"/>
      <c r="J497" s="87"/>
    </row>
    <row r="498" spans="1:10" x14ac:dyDescent="0.2">
      <c r="C498" s="52"/>
      <c r="D498" s="86"/>
      <c r="E498" s="86"/>
      <c r="F498" s="86"/>
      <c r="G498" s="86"/>
      <c r="H498" s="86"/>
      <c r="I498" s="86"/>
      <c r="J498" s="87"/>
    </row>
    <row r="499" spans="1:10" x14ac:dyDescent="0.2">
      <c r="C499" s="52"/>
      <c r="D499" s="86"/>
      <c r="E499" s="86"/>
      <c r="F499" s="86"/>
      <c r="G499" s="86"/>
      <c r="H499" s="86"/>
      <c r="I499" s="86"/>
      <c r="J499" s="87"/>
    </row>
    <row r="500" spans="1:10" x14ac:dyDescent="0.2">
      <c r="C500" s="53"/>
      <c r="D500" s="88"/>
      <c r="E500" s="88"/>
      <c r="F500" s="88"/>
      <c r="G500" s="88"/>
      <c r="H500" s="88"/>
      <c r="I500" s="88"/>
      <c r="J500" s="89"/>
    </row>
    <row r="501" spans="1:10" x14ac:dyDescent="0.2">
      <c r="A501" s="4"/>
      <c r="C501" s="37"/>
      <c r="D501" s="37"/>
      <c r="E501" s="37"/>
      <c r="F501" s="37"/>
      <c r="G501" s="37"/>
      <c r="H501" s="37"/>
      <c r="I501" s="37"/>
      <c r="J501" s="37"/>
    </row>
    <row r="502" spans="1:10" x14ac:dyDescent="0.2">
      <c r="A502" s="21" t="s">
        <v>37</v>
      </c>
      <c r="C502" s="239" t="s">
        <v>433</v>
      </c>
      <c r="D502" s="90"/>
      <c r="E502" s="90"/>
      <c r="F502" s="90"/>
      <c r="G502" s="90"/>
      <c r="H502" s="90"/>
      <c r="I502" s="90"/>
      <c r="J502" s="91"/>
    </row>
    <row r="503" spans="1:10" x14ac:dyDescent="0.2">
      <c r="A503" s="257"/>
      <c r="C503" s="238" t="s">
        <v>434</v>
      </c>
      <c r="D503" s="92"/>
      <c r="E503" s="92"/>
      <c r="F503" s="92"/>
      <c r="G503" s="92"/>
      <c r="H503" s="92"/>
      <c r="I503" s="92"/>
      <c r="J503" s="93"/>
    </row>
    <row r="504" spans="1:10" x14ac:dyDescent="0.2">
      <c r="A504" s="22"/>
      <c r="C504" s="238" t="s">
        <v>435</v>
      </c>
      <c r="D504" s="92"/>
      <c r="E504" s="92"/>
      <c r="F504" s="92"/>
      <c r="G504" s="92"/>
      <c r="H504" s="92"/>
      <c r="I504" s="92"/>
      <c r="J504" s="93"/>
    </row>
    <row r="505" spans="1:10" x14ac:dyDescent="0.2">
      <c r="A505" s="260"/>
      <c r="C505" s="238" t="s">
        <v>436</v>
      </c>
      <c r="D505" s="92"/>
      <c r="E505" s="92"/>
      <c r="F505" s="92"/>
      <c r="G505" s="92"/>
      <c r="H505" s="92"/>
      <c r="I505" s="92"/>
      <c r="J505" s="93"/>
    </row>
    <row r="506" spans="1:10" x14ac:dyDescent="0.2">
      <c r="C506" s="238" t="s">
        <v>318</v>
      </c>
      <c r="D506" s="92"/>
      <c r="E506" s="92"/>
      <c r="F506" s="92"/>
      <c r="G506" s="92"/>
      <c r="H506" s="92"/>
      <c r="I506" s="92"/>
      <c r="J506" s="93"/>
    </row>
    <row r="507" spans="1:10" x14ac:dyDescent="0.2">
      <c r="C507" s="94"/>
      <c r="D507" s="95"/>
      <c r="E507" s="95"/>
      <c r="F507" s="95"/>
      <c r="G507" s="95"/>
      <c r="H507" s="95"/>
      <c r="I507" s="95"/>
      <c r="J507" s="96"/>
    </row>
    <row r="508" spans="1:10" x14ac:dyDescent="0.2">
      <c r="A508" s="1"/>
      <c r="C508" s="211"/>
      <c r="D508" s="211"/>
      <c r="E508" s="211"/>
      <c r="F508" s="211"/>
      <c r="G508" s="211"/>
      <c r="H508" s="211"/>
      <c r="I508" s="211"/>
      <c r="J508" s="211"/>
    </row>
    <row r="509" spans="1:10" x14ac:dyDescent="0.2">
      <c r="A509" s="21" t="s">
        <v>18</v>
      </c>
      <c r="C509" s="239" t="s">
        <v>440</v>
      </c>
      <c r="D509" s="90"/>
      <c r="E509" s="90"/>
      <c r="F509" s="90"/>
      <c r="G509" s="90"/>
      <c r="H509" s="90"/>
      <c r="I509" s="90"/>
      <c r="J509" s="91"/>
    </row>
    <row r="510" spans="1:10" x14ac:dyDescent="0.2">
      <c r="A510" s="22"/>
      <c r="C510" s="238" t="s">
        <v>437</v>
      </c>
      <c r="D510" s="92"/>
      <c r="E510" s="92"/>
      <c r="F510" s="92"/>
      <c r="G510" s="92"/>
      <c r="H510" s="92"/>
      <c r="I510" s="92"/>
      <c r="J510" s="93"/>
    </row>
    <row r="511" spans="1:10" x14ac:dyDescent="0.2">
      <c r="A511" s="260"/>
      <c r="C511" s="238" t="s">
        <v>441</v>
      </c>
      <c r="D511" s="92"/>
      <c r="E511" s="92"/>
      <c r="F511" s="92"/>
      <c r="G511" s="92"/>
      <c r="H511" s="92"/>
      <c r="I511" s="92"/>
      <c r="J511" s="93"/>
    </row>
    <row r="512" spans="1:10" x14ac:dyDescent="0.2">
      <c r="C512" s="238" t="s">
        <v>438</v>
      </c>
      <c r="D512" s="92"/>
      <c r="E512" s="92"/>
      <c r="F512" s="92"/>
      <c r="G512" s="92"/>
      <c r="H512" s="92"/>
      <c r="I512" s="92"/>
      <c r="J512" s="93"/>
    </row>
    <row r="513" spans="1:10" x14ac:dyDescent="0.2">
      <c r="C513" s="238" t="s">
        <v>439</v>
      </c>
      <c r="D513" s="92"/>
      <c r="E513" s="92"/>
      <c r="F513" s="92"/>
      <c r="G513" s="92"/>
      <c r="H513" s="92"/>
      <c r="I513" s="92"/>
      <c r="J513" s="93"/>
    </row>
    <row r="514" spans="1:10" x14ac:dyDescent="0.2">
      <c r="C514" s="238" t="s">
        <v>319</v>
      </c>
      <c r="D514" s="92"/>
      <c r="E514" s="92"/>
      <c r="F514" s="92"/>
      <c r="G514" s="92"/>
      <c r="H514" s="92"/>
      <c r="I514" s="92"/>
      <c r="J514" s="93"/>
    </row>
    <row r="515" spans="1:10" x14ac:dyDescent="0.2">
      <c r="C515" s="238" t="s">
        <v>442</v>
      </c>
      <c r="D515" s="92"/>
      <c r="E515" s="92"/>
      <c r="F515" s="92"/>
      <c r="G515" s="92"/>
      <c r="H515" s="92"/>
      <c r="I515" s="92"/>
      <c r="J515" s="93"/>
    </row>
    <row r="516" spans="1:10" x14ac:dyDescent="0.2">
      <c r="C516" s="55" t="s">
        <v>443</v>
      </c>
      <c r="D516" s="92"/>
      <c r="E516" s="92"/>
      <c r="F516" s="92"/>
      <c r="G516" s="92"/>
      <c r="H516" s="92"/>
      <c r="I516" s="92"/>
      <c r="J516" s="93"/>
    </row>
    <row r="517" spans="1:10" x14ac:dyDescent="0.2">
      <c r="C517" s="94"/>
      <c r="D517" s="95"/>
      <c r="E517" s="95"/>
      <c r="F517" s="95"/>
      <c r="G517" s="95"/>
      <c r="H517" s="95"/>
      <c r="I517" s="95"/>
      <c r="J517" s="96"/>
    </row>
    <row r="518" spans="1:10" x14ac:dyDescent="0.2">
      <c r="A518" s="1"/>
      <c r="C518" s="211"/>
      <c r="D518" s="211"/>
      <c r="E518" s="211"/>
      <c r="F518" s="211"/>
      <c r="G518" s="211"/>
      <c r="H518" s="211"/>
      <c r="I518" s="211"/>
      <c r="J518" s="211"/>
    </row>
    <row r="519" spans="1:10" x14ac:dyDescent="0.2">
      <c r="A519" s="2" t="s">
        <v>19</v>
      </c>
      <c r="C519" s="331">
        <v>0</v>
      </c>
      <c r="D519" s="332"/>
      <c r="F519" s="333" t="s">
        <v>20</v>
      </c>
      <c r="G519" s="334"/>
      <c r="I519" s="331">
        <v>0</v>
      </c>
      <c r="J519" s="332"/>
    </row>
    <row r="520" spans="1:10" x14ac:dyDescent="0.2">
      <c r="A520" s="4"/>
      <c r="B520" s="1"/>
      <c r="C520" s="215"/>
      <c r="D520" s="215"/>
      <c r="E520" s="1"/>
      <c r="F520" s="38"/>
      <c r="G520" s="38"/>
      <c r="I520" s="211"/>
      <c r="J520" s="211"/>
    </row>
    <row r="521" spans="1:10" x14ac:dyDescent="0.2">
      <c r="A521" s="209"/>
      <c r="B521" s="209" t="s">
        <v>67</v>
      </c>
      <c r="C521" s="212"/>
      <c r="D521" s="212"/>
      <c r="E521" s="210"/>
      <c r="G521" s="215"/>
      <c r="H521" s="1"/>
      <c r="I521" s="1"/>
      <c r="J521" s="1"/>
    </row>
    <row r="522" spans="1:10" x14ac:dyDescent="0.2">
      <c r="A522" s="42" t="s">
        <v>4</v>
      </c>
      <c r="B522" s="43"/>
      <c r="C522" s="102" t="s">
        <v>68</v>
      </c>
      <c r="D522" s="42" t="s">
        <v>80</v>
      </c>
      <c r="E522" s="51"/>
      <c r="F522" s="102" t="s">
        <v>69</v>
      </c>
      <c r="G522" s="45" t="s">
        <v>21</v>
      </c>
      <c r="H522" s="43"/>
      <c r="I522" s="102" t="s">
        <v>22</v>
      </c>
      <c r="J522" s="102" t="s">
        <v>23</v>
      </c>
    </row>
    <row r="523" spans="1:10" x14ac:dyDescent="0.2">
      <c r="A523" s="16">
        <v>43131</v>
      </c>
      <c r="B523" s="118">
        <v>1</v>
      </c>
      <c r="C523" s="24"/>
      <c r="D523" s="112">
        <v>0</v>
      </c>
      <c r="E523" s="117"/>
      <c r="F523" s="25">
        <f>C523</f>
        <v>0</v>
      </c>
      <c r="G523" s="26">
        <f>D523</f>
        <v>0</v>
      </c>
      <c r="H523" s="27"/>
      <c r="I523" s="28">
        <f t="shared" ref="I523:I534" si="20">F523/$F$535</f>
        <v>0</v>
      </c>
      <c r="J523" s="28">
        <f t="shared" ref="J523:J534" si="21">G523/$F$535</f>
        <v>0</v>
      </c>
    </row>
    <row r="524" spans="1:10" x14ac:dyDescent="0.2">
      <c r="A524" s="17">
        <v>43159</v>
      </c>
      <c r="B524" s="119">
        <v>2</v>
      </c>
      <c r="C524" s="15"/>
      <c r="D524" s="111"/>
      <c r="E524" s="214"/>
      <c r="F524" s="29">
        <f t="shared" ref="F524:F534" si="22">C524+F523</f>
        <v>0</v>
      </c>
      <c r="G524" s="30">
        <f t="shared" ref="G524:G534" si="23">D524+G523</f>
        <v>0</v>
      </c>
      <c r="H524" s="31"/>
      <c r="I524" s="32">
        <f t="shared" si="20"/>
        <v>0</v>
      </c>
      <c r="J524" s="32">
        <f t="shared" si="21"/>
        <v>0</v>
      </c>
    </row>
    <row r="525" spans="1:10" x14ac:dyDescent="0.2">
      <c r="A525" s="16">
        <v>43190</v>
      </c>
      <c r="B525" s="118">
        <v>3</v>
      </c>
      <c r="C525" s="24"/>
      <c r="D525" s="112"/>
      <c r="E525" s="117"/>
      <c r="F525" s="25">
        <f t="shared" si="22"/>
        <v>0</v>
      </c>
      <c r="G525" s="26">
        <f t="shared" si="23"/>
        <v>0</v>
      </c>
      <c r="H525" s="27"/>
      <c r="I525" s="28">
        <f t="shared" si="20"/>
        <v>0</v>
      </c>
      <c r="J525" s="28">
        <f t="shared" si="21"/>
        <v>0</v>
      </c>
    </row>
    <row r="526" spans="1:10" x14ac:dyDescent="0.2">
      <c r="A526" s="17">
        <v>43220</v>
      </c>
      <c r="B526" s="119">
        <v>4</v>
      </c>
      <c r="C526" s="15"/>
      <c r="D526" s="111"/>
      <c r="E526" s="214"/>
      <c r="F526" s="29">
        <f t="shared" si="22"/>
        <v>0</v>
      </c>
      <c r="G526" s="30">
        <f t="shared" si="23"/>
        <v>0</v>
      </c>
      <c r="H526" s="31"/>
      <c r="I526" s="32">
        <f t="shared" si="20"/>
        <v>0</v>
      </c>
      <c r="J526" s="32">
        <f t="shared" si="21"/>
        <v>0</v>
      </c>
    </row>
    <row r="527" spans="1:10" x14ac:dyDescent="0.2">
      <c r="A527" s="16">
        <v>43251</v>
      </c>
      <c r="B527" s="118">
        <v>5</v>
      </c>
      <c r="C527" s="24"/>
      <c r="D527" s="112"/>
      <c r="E527" s="117"/>
      <c r="F527" s="25">
        <f t="shared" si="22"/>
        <v>0</v>
      </c>
      <c r="G527" s="26">
        <f t="shared" si="23"/>
        <v>0</v>
      </c>
      <c r="H527" s="27"/>
      <c r="I527" s="28">
        <f t="shared" si="20"/>
        <v>0</v>
      </c>
      <c r="J527" s="28">
        <f t="shared" si="21"/>
        <v>0</v>
      </c>
    </row>
    <row r="528" spans="1:10" x14ac:dyDescent="0.2">
      <c r="A528" s="17">
        <v>43281</v>
      </c>
      <c r="B528" s="119">
        <v>6</v>
      </c>
      <c r="C528" s="15"/>
      <c r="D528" s="111"/>
      <c r="E528" s="214"/>
      <c r="F528" s="29">
        <f t="shared" si="22"/>
        <v>0</v>
      </c>
      <c r="G528" s="30">
        <f t="shared" si="23"/>
        <v>0</v>
      </c>
      <c r="H528" s="31"/>
      <c r="I528" s="32">
        <f t="shared" si="20"/>
        <v>0</v>
      </c>
      <c r="J528" s="32">
        <f t="shared" si="21"/>
        <v>0</v>
      </c>
    </row>
    <row r="529" spans="1:10" x14ac:dyDescent="0.2">
      <c r="A529" s="16">
        <v>43312</v>
      </c>
      <c r="B529" s="118">
        <v>7</v>
      </c>
      <c r="C529" s="24"/>
      <c r="D529" s="112"/>
      <c r="E529" s="117"/>
      <c r="F529" s="25">
        <f t="shared" si="22"/>
        <v>0</v>
      </c>
      <c r="G529" s="26">
        <f t="shared" si="23"/>
        <v>0</v>
      </c>
      <c r="H529" s="27"/>
      <c r="I529" s="28">
        <f t="shared" si="20"/>
        <v>0</v>
      </c>
      <c r="J529" s="28">
        <f t="shared" si="21"/>
        <v>0</v>
      </c>
    </row>
    <row r="530" spans="1:10" x14ac:dyDescent="0.2">
      <c r="A530" s="17">
        <v>43343</v>
      </c>
      <c r="B530" s="119">
        <v>8</v>
      </c>
      <c r="C530" s="15"/>
      <c r="D530" s="111"/>
      <c r="E530" s="214"/>
      <c r="F530" s="29">
        <f t="shared" si="22"/>
        <v>0</v>
      </c>
      <c r="G530" s="30">
        <f t="shared" si="23"/>
        <v>0</v>
      </c>
      <c r="H530" s="31"/>
      <c r="I530" s="32">
        <f t="shared" si="20"/>
        <v>0</v>
      </c>
      <c r="J530" s="32">
        <f t="shared" si="21"/>
        <v>0</v>
      </c>
    </row>
    <row r="531" spans="1:10" x14ac:dyDescent="0.2">
      <c r="A531" s="16">
        <v>43373</v>
      </c>
      <c r="B531" s="118">
        <v>9</v>
      </c>
      <c r="C531" s="24"/>
      <c r="D531" s="112"/>
      <c r="E531" s="117"/>
      <c r="F531" s="25">
        <f t="shared" si="22"/>
        <v>0</v>
      </c>
      <c r="G531" s="26">
        <f t="shared" si="23"/>
        <v>0</v>
      </c>
      <c r="H531" s="27"/>
      <c r="I531" s="28">
        <f t="shared" si="20"/>
        <v>0</v>
      </c>
      <c r="J531" s="28">
        <f t="shared" si="21"/>
        <v>0</v>
      </c>
    </row>
    <row r="532" spans="1:10" x14ac:dyDescent="0.2">
      <c r="A532" s="17">
        <v>43404</v>
      </c>
      <c r="B532" s="119">
        <v>10</v>
      </c>
      <c r="C532" s="15">
        <v>4</v>
      </c>
      <c r="D532" s="111">
        <v>8</v>
      </c>
      <c r="E532" s="214"/>
      <c r="F532" s="29">
        <f t="shared" si="22"/>
        <v>4</v>
      </c>
      <c r="G532" s="30">
        <f t="shared" si="23"/>
        <v>8</v>
      </c>
      <c r="H532" s="31"/>
      <c r="I532" s="32">
        <f t="shared" si="20"/>
        <v>0.33333333333333331</v>
      </c>
      <c r="J532" s="32">
        <f t="shared" si="21"/>
        <v>0.66666666666666663</v>
      </c>
    </row>
    <row r="533" spans="1:10" x14ac:dyDescent="0.2">
      <c r="A533" s="16">
        <v>43434</v>
      </c>
      <c r="B533" s="118">
        <v>11</v>
      </c>
      <c r="C533" s="24">
        <v>4</v>
      </c>
      <c r="D533" s="112">
        <v>4</v>
      </c>
      <c r="E533" s="117"/>
      <c r="F533" s="25">
        <f t="shared" si="22"/>
        <v>8</v>
      </c>
      <c r="G533" s="26">
        <f t="shared" si="23"/>
        <v>12</v>
      </c>
      <c r="H533" s="27"/>
      <c r="I533" s="28">
        <f t="shared" si="20"/>
        <v>0.66666666666666663</v>
      </c>
      <c r="J533" s="28">
        <f t="shared" si="21"/>
        <v>1</v>
      </c>
    </row>
    <row r="534" spans="1:10" x14ac:dyDescent="0.2">
      <c r="A534" s="17">
        <v>43465</v>
      </c>
      <c r="B534" s="119">
        <v>12</v>
      </c>
      <c r="C534" s="15">
        <v>4</v>
      </c>
      <c r="D534" s="111">
        <v>10</v>
      </c>
      <c r="E534" s="214"/>
      <c r="F534" s="29">
        <f t="shared" si="22"/>
        <v>12</v>
      </c>
      <c r="G534" s="30">
        <f t="shared" si="23"/>
        <v>22</v>
      </c>
      <c r="H534" s="31"/>
      <c r="I534" s="32">
        <f t="shared" si="20"/>
        <v>1</v>
      </c>
      <c r="J534" s="32">
        <f t="shared" si="21"/>
        <v>1.8333333333333333</v>
      </c>
    </row>
    <row r="535" spans="1:10" x14ac:dyDescent="0.2">
      <c r="A535" s="46" t="s">
        <v>24</v>
      </c>
      <c r="B535" s="120">
        <v>13</v>
      </c>
      <c r="C535" s="102">
        <f>SUM(C523:C534)</f>
        <v>12</v>
      </c>
      <c r="D535" s="42">
        <f>SUM(D523:D534)</f>
        <v>22</v>
      </c>
      <c r="E535" s="51"/>
      <c r="F535" s="47">
        <f>F534</f>
        <v>12</v>
      </c>
      <c r="G535" s="48">
        <f>G534</f>
        <v>22</v>
      </c>
      <c r="H535" s="49"/>
      <c r="I535" s="50">
        <f>I534</f>
        <v>1</v>
      </c>
      <c r="J535" s="50">
        <f>J534</f>
        <v>1.8333333333333333</v>
      </c>
    </row>
    <row r="537" spans="1:10" x14ac:dyDescent="0.2">
      <c r="A537" s="41"/>
      <c r="B537" s="228"/>
      <c r="C537" s="223"/>
      <c r="D537" s="223"/>
      <c r="E537" s="34"/>
      <c r="F537" s="104"/>
      <c r="G537" s="104"/>
      <c r="H537" s="113"/>
      <c r="I537" s="113"/>
      <c r="J537" s="113"/>
    </row>
    <row r="538" spans="1:10" x14ac:dyDescent="0.2">
      <c r="A538" s="41"/>
      <c r="B538" s="228"/>
      <c r="C538" s="223"/>
      <c r="D538" s="223"/>
      <c r="E538" s="34"/>
      <c r="F538" s="104"/>
      <c r="G538" s="104"/>
      <c r="H538" s="113"/>
      <c r="I538" s="113"/>
      <c r="J538" s="113"/>
    </row>
    <row r="539" spans="1:10" x14ac:dyDescent="0.2">
      <c r="A539" s="41"/>
      <c r="B539" s="228"/>
      <c r="C539" s="223"/>
      <c r="D539" s="223"/>
      <c r="E539" s="34"/>
      <c r="F539" s="104"/>
      <c r="G539" s="104"/>
      <c r="H539" s="113"/>
      <c r="I539" s="113"/>
      <c r="J539" s="113"/>
    </row>
    <row r="540" spans="1:10" x14ac:dyDescent="0.2">
      <c r="A540" s="41"/>
      <c r="B540" s="228"/>
      <c r="C540" s="223"/>
      <c r="D540" s="223"/>
      <c r="E540" s="34"/>
      <c r="F540" s="104"/>
      <c r="G540" s="104"/>
      <c r="H540" s="113"/>
      <c r="I540" s="113"/>
      <c r="J540" s="113"/>
    </row>
    <row r="541" spans="1:10" x14ac:dyDescent="0.2">
      <c r="A541" s="41"/>
      <c r="B541" s="228"/>
      <c r="C541" s="223"/>
      <c r="D541" s="223"/>
      <c r="E541" s="34"/>
      <c r="F541" s="104"/>
      <c r="G541" s="104"/>
      <c r="H541" s="113"/>
      <c r="I541" s="113"/>
      <c r="J541" s="113"/>
    </row>
    <row r="542" spans="1:10" x14ac:dyDescent="0.2">
      <c r="A542" s="41"/>
      <c r="B542" s="228"/>
      <c r="C542" s="223"/>
      <c r="D542" s="223"/>
      <c r="E542" s="34"/>
      <c r="F542" s="104"/>
      <c r="G542" s="104"/>
      <c r="H542" s="113"/>
      <c r="I542" s="113"/>
      <c r="J542" s="113"/>
    </row>
    <row r="543" spans="1:10" x14ac:dyDescent="0.2">
      <c r="A543" s="41"/>
      <c r="B543" s="228"/>
      <c r="C543" s="223"/>
      <c r="D543" s="223"/>
      <c r="E543" s="34"/>
      <c r="F543" s="104"/>
      <c r="G543" s="104"/>
      <c r="H543" s="113"/>
      <c r="I543" s="113"/>
      <c r="J543" s="113"/>
    </row>
    <row r="544" spans="1:10" x14ac:dyDescent="0.2">
      <c r="A544" s="41"/>
      <c r="B544" s="228"/>
      <c r="C544" s="223"/>
      <c r="D544" s="223"/>
      <c r="E544" s="34"/>
      <c r="F544" s="104"/>
      <c r="G544" s="104"/>
      <c r="H544" s="113"/>
      <c r="I544" s="113"/>
      <c r="J544" s="113"/>
    </row>
    <row r="545" spans="1:10" x14ac:dyDescent="0.2">
      <c r="A545" s="41"/>
      <c r="B545" s="228"/>
      <c r="C545" s="223"/>
      <c r="D545" s="223"/>
      <c r="E545" s="34"/>
      <c r="F545" s="104"/>
      <c r="G545" s="104"/>
      <c r="H545" s="113"/>
      <c r="I545" s="113"/>
      <c r="J545" s="113"/>
    </row>
    <row r="546" spans="1:10" x14ac:dyDescent="0.2">
      <c r="A546" s="41"/>
      <c r="B546" s="228"/>
      <c r="C546" s="223"/>
      <c r="D546" s="223"/>
      <c r="E546" s="34"/>
      <c r="F546" s="104"/>
      <c r="G546" s="104"/>
      <c r="H546" s="113"/>
      <c r="I546" s="113"/>
      <c r="J546" s="113"/>
    </row>
    <row r="547" spans="1:10" x14ac:dyDescent="0.2">
      <c r="A547" s="41"/>
      <c r="B547" s="228"/>
      <c r="C547" s="223"/>
      <c r="D547" s="223"/>
      <c r="E547" s="34"/>
      <c r="F547" s="104"/>
      <c r="G547" s="104"/>
      <c r="H547" s="113"/>
      <c r="I547" s="113"/>
      <c r="J547" s="113"/>
    </row>
    <row r="548" spans="1:10" x14ac:dyDescent="0.2">
      <c r="A548" s="41"/>
      <c r="B548" s="228"/>
      <c r="C548" s="223"/>
      <c r="D548" s="223"/>
      <c r="E548" s="34"/>
      <c r="F548" s="104"/>
      <c r="G548" s="104"/>
      <c r="H548" s="113"/>
      <c r="I548" s="113"/>
      <c r="J548" s="113"/>
    </row>
    <row r="549" spans="1:10" x14ac:dyDescent="0.2">
      <c r="A549" s="41"/>
      <c r="B549" s="228"/>
      <c r="C549" s="223"/>
      <c r="D549" s="223"/>
      <c r="E549" s="34"/>
      <c r="F549" s="104"/>
      <c r="G549" s="104"/>
      <c r="H549" s="113"/>
      <c r="I549" s="113"/>
      <c r="J549" s="113"/>
    </row>
    <row r="550" spans="1:10" x14ac:dyDescent="0.2">
      <c r="A550" s="41"/>
      <c r="B550" s="228"/>
      <c r="C550" s="223"/>
      <c r="D550" s="223"/>
      <c r="E550" s="34"/>
      <c r="F550" s="104"/>
      <c r="G550" s="104"/>
      <c r="H550" s="113"/>
      <c r="I550" s="113"/>
      <c r="J550" s="113"/>
    </row>
    <row r="551" spans="1:10" x14ac:dyDescent="0.2">
      <c r="A551" s="41"/>
      <c r="B551" s="228"/>
      <c r="C551" s="223"/>
      <c r="D551" s="223"/>
      <c r="E551" s="34"/>
      <c r="F551" s="104"/>
      <c r="G551" s="104"/>
      <c r="H551" s="113"/>
      <c r="I551" s="113"/>
      <c r="J551" s="113"/>
    </row>
    <row r="552" spans="1:10" x14ac:dyDescent="0.2">
      <c r="A552" s="41"/>
      <c r="B552" s="228"/>
      <c r="C552" s="223"/>
      <c r="D552" s="223"/>
      <c r="E552" s="34"/>
      <c r="F552" s="104"/>
      <c r="G552" s="104"/>
      <c r="H552" s="113"/>
      <c r="I552" s="113"/>
      <c r="J552" s="113"/>
    </row>
    <row r="553" spans="1:10" x14ac:dyDescent="0.2">
      <c r="A553" s="41"/>
      <c r="B553" s="228"/>
      <c r="C553" s="223"/>
      <c r="D553" s="223"/>
      <c r="E553" s="34"/>
      <c r="F553" s="104"/>
      <c r="G553" s="104"/>
      <c r="H553" s="113"/>
      <c r="I553" s="113"/>
      <c r="J553" s="113"/>
    </row>
    <row r="554" spans="1:10" x14ac:dyDescent="0.2">
      <c r="A554" s="41"/>
      <c r="B554" s="228"/>
      <c r="C554" s="223"/>
      <c r="D554" s="223"/>
      <c r="E554" s="34"/>
      <c r="F554" s="104"/>
      <c r="G554" s="104"/>
      <c r="H554" s="113"/>
      <c r="I554" s="113"/>
      <c r="J554" s="113"/>
    </row>
    <row r="555" spans="1:10" x14ac:dyDescent="0.2">
      <c r="A555" s="41"/>
      <c r="B555" s="228"/>
      <c r="C555" s="223"/>
      <c r="D555" s="223"/>
      <c r="E555" s="34"/>
      <c r="F555" s="104"/>
      <c r="G555" s="104"/>
      <c r="H555" s="113"/>
      <c r="I555" s="113"/>
      <c r="J555" s="113"/>
    </row>
    <row r="556" spans="1:10" x14ac:dyDescent="0.2">
      <c r="A556" s="41"/>
      <c r="B556" s="228"/>
      <c r="C556" s="223"/>
      <c r="D556" s="223"/>
      <c r="E556" s="34"/>
      <c r="F556" s="104"/>
      <c r="G556" s="104"/>
      <c r="H556" s="113"/>
      <c r="I556" s="113"/>
      <c r="J556" s="113"/>
    </row>
    <row r="557" spans="1:10" x14ac:dyDescent="0.2">
      <c r="A557" s="41"/>
      <c r="B557" s="228"/>
      <c r="C557" s="223"/>
      <c r="D557" s="223"/>
      <c r="E557" s="34"/>
      <c r="F557" s="104"/>
      <c r="G557" s="104"/>
      <c r="H557" s="113"/>
      <c r="I557" s="113"/>
      <c r="J557" s="113"/>
    </row>
    <row r="558" spans="1:10" x14ac:dyDescent="0.2">
      <c r="A558" s="41"/>
      <c r="B558" s="228"/>
      <c r="C558" s="223"/>
      <c r="D558" s="223"/>
      <c r="E558" s="34"/>
      <c r="F558" s="104"/>
      <c r="G558" s="104"/>
      <c r="H558" s="113"/>
      <c r="I558" s="113"/>
      <c r="J558" s="113"/>
    </row>
    <row r="559" spans="1:10" x14ac:dyDescent="0.2">
      <c r="A559" s="41"/>
      <c r="B559" s="228"/>
      <c r="C559" s="223"/>
      <c r="D559" s="223"/>
      <c r="E559" s="34"/>
      <c r="F559" s="104"/>
      <c r="G559" s="104"/>
      <c r="H559" s="113"/>
      <c r="I559" s="113"/>
      <c r="J559" s="113"/>
    </row>
    <row r="560" spans="1:10" x14ac:dyDescent="0.2">
      <c r="A560" s="41"/>
      <c r="B560" s="228"/>
      <c r="C560" s="223"/>
      <c r="D560" s="223"/>
      <c r="E560" s="34"/>
      <c r="F560" s="104"/>
      <c r="G560" s="104"/>
      <c r="H560" s="113"/>
      <c r="I560" s="113"/>
      <c r="J560" s="113"/>
    </row>
    <row r="561" spans="1:10" x14ac:dyDescent="0.2">
      <c r="A561" s="41"/>
      <c r="B561" s="228"/>
      <c r="C561" s="223"/>
      <c r="D561" s="223"/>
      <c r="E561" s="34"/>
      <c r="F561" s="104"/>
      <c r="G561" s="104"/>
      <c r="H561" s="113"/>
      <c r="I561" s="113"/>
      <c r="J561" s="113"/>
    </row>
    <row r="562" spans="1:10" x14ac:dyDescent="0.2">
      <c r="A562" s="41"/>
      <c r="B562" s="228"/>
      <c r="C562" s="223"/>
      <c r="D562" s="223"/>
      <c r="E562" s="34"/>
      <c r="F562" s="104"/>
      <c r="G562" s="104"/>
      <c r="H562" s="113"/>
      <c r="I562" s="113"/>
      <c r="J562" s="113"/>
    </row>
    <row r="563" spans="1:10" x14ac:dyDescent="0.2">
      <c r="A563" s="41"/>
      <c r="B563" s="228"/>
      <c r="C563" s="223"/>
      <c r="D563" s="223"/>
      <c r="E563" s="34"/>
      <c r="F563" s="104"/>
      <c r="G563" s="104"/>
      <c r="H563" s="113"/>
      <c r="I563" s="113"/>
      <c r="J563" s="113"/>
    </row>
    <row r="564" spans="1:10" x14ac:dyDescent="0.2">
      <c r="A564" s="41"/>
      <c r="B564" s="228"/>
      <c r="C564" s="223"/>
      <c r="D564" s="223"/>
      <c r="E564" s="34"/>
      <c r="F564" s="104"/>
      <c r="G564" s="104"/>
      <c r="H564" s="113"/>
      <c r="I564" s="113"/>
      <c r="J564" s="113"/>
    </row>
    <row r="565" spans="1:10" x14ac:dyDescent="0.2">
      <c r="A565" s="41"/>
      <c r="B565" s="228"/>
      <c r="C565" s="223"/>
      <c r="D565" s="223"/>
      <c r="E565" s="34"/>
      <c r="F565" s="104"/>
      <c r="G565" s="104"/>
      <c r="H565" s="113"/>
      <c r="I565" s="113"/>
      <c r="J565" s="113"/>
    </row>
    <row r="566" spans="1:10" x14ac:dyDescent="0.2">
      <c r="A566" s="41"/>
      <c r="B566" s="228"/>
      <c r="C566" s="223"/>
      <c r="D566" s="223"/>
      <c r="E566" s="34"/>
      <c r="F566" s="104"/>
      <c r="G566" s="104"/>
      <c r="H566" s="113"/>
      <c r="I566" s="113"/>
      <c r="J566" s="113"/>
    </row>
    <row r="567" spans="1:10" x14ac:dyDescent="0.2">
      <c r="A567" s="41"/>
      <c r="B567" s="228"/>
      <c r="C567" s="223"/>
      <c r="D567" s="223"/>
      <c r="E567" s="34"/>
      <c r="F567" s="104"/>
      <c r="G567" s="104"/>
      <c r="H567" s="113"/>
      <c r="I567" s="113"/>
      <c r="J567" s="113"/>
    </row>
    <row r="568" spans="1:10" x14ac:dyDescent="0.2">
      <c r="A568" s="41"/>
      <c r="B568" s="228"/>
      <c r="C568" s="223"/>
      <c r="D568" s="223"/>
      <c r="E568" s="34"/>
      <c r="F568" s="104"/>
      <c r="G568" s="104"/>
      <c r="H568" s="113"/>
      <c r="I568" s="113"/>
      <c r="J568" s="113"/>
    </row>
    <row r="569" spans="1:10" x14ac:dyDescent="0.2">
      <c r="A569" s="41"/>
      <c r="B569" s="228"/>
      <c r="C569" s="223"/>
      <c r="D569" s="223"/>
      <c r="E569" s="34"/>
      <c r="F569" s="104"/>
      <c r="G569" s="104"/>
      <c r="H569" s="113"/>
      <c r="I569" s="113"/>
      <c r="J569" s="113"/>
    </row>
    <row r="570" spans="1:10" x14ac:dyDescent="0.2">
      <c r="A570" s="41"/>
      <c r="B570" s="41"/>
      <c r="C570" s="223"/>
      <c r="D570" s="223"/>
      <c r="E570" s="223"/>
      <c r="F570" s="104"/>
      <c r="G570" s="104"/>
      <c r="H570" s="113"/>
      <c r="I570" s="113"/>
      <c r="J570" s="113"/>
    </row>
    <row r="571" spans="1:10" hidden="1" x14ac:dyDescent="0.2">
      <c r="A571" s="41"/>
      <c r="B571" s="41"/>
      <c r="C571" s="223"/>
      <c r="D571" s="223"/>
      <c r="E571" s="223"/>
      <c r="F571" s="104"/>
      <c r="G571" s="104"/>
      <c r="H571" s="113"/>
      <c r="I571" s="113"/>
      <c r="J571" s="113"/>
    </row>
    <row r="572" spans="1:10" hidden="1" x14ac:dyDescent="0.2">
      <c r="A572" s="150" t="s">
        <v>70</v>
      </c>
      <c r="B572" s="107"/>
      <c r="C572" s="151" t="s">
        <v>86</v>
      </c>
      <c r="D572" s="107"/>
      <c r="E572" s="368" t="s">
        <v>99</v>
      </c>
      <c r="F572" s="368"/>
      <c r="G572" s="223"/>
      <c r="H572" s="1"/>
      <c r="I572" s="222"/>
      <c r="J572" s="222"/>
    </row>
    <row r="573" spans="1:10" hidden="1" x14ac:dyDescent="0.2">
      <c r="A573" s="108" t="s">
        <v>71</v>
      </c>
      <c r="B573" s="107"/>
      <c r="C573" s="130" t="s">
        <v>126</v>
      </c>
      <c r="D573" s="1"/>
      <c r="E573" s="121">
        <v>1</v>
      </c>
      <c r="F573" s="121" t="s">
        <v>26</v>
      </c>
      <c r="G573" s="1"/>
      <c r="H573" s="1"/>
      <c r="I573" s="1"/>
      <c r="J573" s="1"/>
    </row>
    <row r="574" spans="1:10" hidden="1" x14ac:dyDescent="0.2">
      <c r="A574" s="109" t="s">
        <v>98</v>
      </c>
      <c r="B574" s="107"/>
      <c r="C574" s="129" t="s">
        <v>127</v>
      </c>
      <c r="E574" s="122">
        <v>2</v>
      </c>
      <c r="F574" s="121" t="s">
        <v>27</v>
      </c>
    </row>
    <row r="575" spans="1:10" hidden="1" x14ac:dyDescent="0.2">
      <c r="A575" s="108" t="s">
        <v>75</v>
      </c>
      <c r="B575" s="107"/>
      <c r="C575" s="129"/>
      <c r="E575" s="121">
        <v>3</v>
      </c>
      <c r="F575" s="122" t="s">
        <v>28</v>
      </c>
    </row>
    <row r="576" spans="1:10" hidden="1" x14ac:dyDescent="0.2">
      <c r="E576" s="122">
        <v>4</v>
      </c>
      <c r="F576" s="121" t="s">
        <v>29</v>
      </c>
    </row>
    <row r="577" spans="1:6" hidden="1" x14ac:dyDescent="0.2">
      <c r="E577" s="121">
        <v>5</v>
      </c>
      <c r="F577" s="121" t="s">
        <v>30</v>
      </c>
    </row>
    <row r="578" spans="1:6" hidden="1" x14ac:dyDescent="0.2">
      <c r="E578" s="122">
        <v>6</v>
      </c>
      <c r="F578" s="122" t="s">
        <v>31</v>
      </c>
    </row>
    <row r="579" spans="1:6" hidden="1" x14ac:dyDescent="0.2">
      <c r="A579" s="150" t="s">
        <v>70</v>
      </c>
      <c r="E579" s="121">
        <v>7</v>
      </c>
      <c r="F579" s="121" t="s">
        <v>32</v>
      </c>
    </row>
    <row r="580" spans="1:6" hidden="1" x14ac:dyDescent="0.2">
      <c r="A580" s="143" t="s">
        <v>123</v>
      </c>
      <c r="E580" s="122">
        <v>8</v>
      </c>
      <c r="F580" s="121" t="s">
        <v>33</v>
      </c>
    </row>
    <row r="581" spans="1:6" hidden="1" x14ac:dyDescent="0.2">
      <c r="A581" s="3" t="s">
        <v>124</v>
      </c>
      <c r="E581" s="121">
        <v>9</v>
      </c>
      <c r="F581" s="122" t="s">
        <v>79</v>
      </c>
    </row>
    <row r="582" spans="1:6" hidden="1" x14ac:dyDescent="0.2">
      <c r="A582" s="143" t="s">
        <v>125</v>
      </c>
      <c r="E582" s="122">
        <v>10</v>
      </c>
      <c r="F582" s="121" t="s">
        <v>34</v>
      </c>
    </row>
    <row r="583" spans="1:6" hidden="1" x14ac:dyDescent="0.2">
      <c r="A583" s="3" t="s">
        <v>119</v>
      </c>
      <c r="E583" s="123">
        <v>11</v>
      </c>
      <c r="F583" s="121" t="s">
        <v>35</v>
      </c>
    </row>
    <row r="584" spans="1:6" hidden="1" x14ac:dyDescent="0.2">
      <c r="A584" s="143" t="s">
        <v>120</v>
      </c>
      <c r="E584" s="122">
        <v>12</v>
      </c>
      <c r="F584" s="122" t="s">
        <v>36</v>
      </c>
    </row>
    <row r="585" spans="1:6" hidden="1" x14ac:dyDescent="0.2">
      <c r="A585" s="3" t="s">
        <v>121</v>
      </c>
    </row>
    <row r="642" spans="1:10" x14ac:dyDescent="0.2">
      <c r="A642" s="66"/>
      <c r="B642" s="66"/>
      <c r="C642" s="67" t="s">
        <v>220</v>
      </c>
      <c r="D642" s="66" t="str">
        <f>C644</f>
        <v>nombre de componente 5</v>
      </c>
      <c r="E642" s="66"/>
      <c r="F642" s="66"/>
      <c r="G642" s="66"/>
      <c r="H642" s="66"/>
      <c r="I642" s="66"/>
      <c r="J642" s="66"/>
    </row>
    <row r="643" spans="1:10" x14ac:dyDescent="0.2">
      <c r="I643" s="338" t="s">
        <v>218</v>
      </c>
      <c r="J643" s="339"/>
    </row>
    <row r="644" spans="1:10" x14ac:dyDescent="0.2">
      <c r="A644" s="2" t="s">
        <v>11</v>
      </c>
      <c r="C644" s="366" t="s">
        <v>219</v>
      </c>
      <c r="D644" s="367"/>
      <c r="E644" s="367"/>
      <c r="F644" s="367"/>
      <c r="G644" s="367"/>
      <c r="H644" s="65"/>
      <c r="I644" s="131" t="s">
        <v>85</v>
      </c>
      <c r="J644" s="134">
        <f>beneficiarios!N363</f>
        <v>0</v>
      </c>
    </row>
    <row r="645" spans="1:10" x14ac:dyDescent="0.2">
      <c r="A645" s="2" t="s">
        <v>12</v>
      </c>
      <c r="C645" s="342" t="s">
        <v>94</v>
      </c>
      <c r="D645" s="343"/>
      <c r="E645" s="343"/>
      <c r="F645" s="343"/>
      <c r="G645" s="344"/>
      <c r="H645" s="65"/>
      <c r="I645" s="131" t="s">
        <v>215</v>
      </c>
      <c r="J645" s="195">
        <f>beneficiarios!N364</f>
        <v>0</v>
      </c>
    </row>
    <row r="646" spans="1:10" x14ac:dyDescent="0.2">
      <c r="A646" s="128" t="s">
        <v>13</v>
      </c>
      <c r="C646" s="342" t="s">
        <v>93</v>
      </c>
      <c r="D646" s="343"/>
      <c r="E646" s="343"/>
      <c r="F646" s="343"/>
      <c r="G646" s="344"/>
      <c r="H646" s="65"/>
      <c r="I646" s="132" t="s">
        <v>216</v>
      </c>
      <c r="J646" s="195">
        <f>beneficiarios!N365</f>
        <v>0</v>
      </c>
    </row>
    <row r="647" spans="1:10" ht="25.5" x14ac:dyDescent="0.2">
      <c r="A647" s="135" t="s">
        <v>14</v>
      </c>
      <c r="C647" s="345" t="s">
        <v>95</v>
      </c>
      <c r="D647" s="346"/>
      <c r="E647" s="346"/>
      <c r="F647" s="346"/>
      <c r="G647" s="347"/>
      <c r="H647" s="65"/>
      <c r="I647" s="132" t="s">
        <v>217</v>
      </c>
      <c r="J647" s="195">
        <f>beneficiarios!N366</f>
        <v>0</v>
      </c>
    </row>
    <row r="648" spans="1:10" x14ac:dyDescent="0.2">
      <c r="A648" s="1"/>
    </row>
    <row r="649" spans="1:10" x14ac:dyDescent="0.2">
      <c r="A649" s="2" t="s">
        <v>15</v>
      </c>
      <c r="C649" s="348">
        <v>42370</v>
      </c>
      <c r="D649" s="349"/>
      <c r="F649" s="224" t="s">
        <v>16</v>
      </c>
      <c r="G649" s="40"/>
      <c r="I649" s="348">
        <v>42735</v>
      </c>
      <c r="J649" s="349"/>
    </row>
    <row r="651" spans="1:10" x14ac:dyDescent="0.2">
      <c r="A651" s="350" t="s">
        <v>17</v>
      </c>
      <c r="B651" s="351"/>
      <c r="C651" s="348">
        <v>42434</v>
      </c>
      <c r="D651" s="352"/>
      <c r="E651" s="20"/>
      <c r="F651" s="224" t="s">
        <v>70</v>
      </c>
      <c r="G651" s="40"/>
      <c r="I651" s="353" t="s">
        <v>128</v>
      </c>
      <c r="J651" s="354"/>
    </row>
    <row r="652" spans="1:10" ht="13.5" thickBot="1" x14ac:dyDescent="0.25">
      <c r="A652" s="33"/>
      <c r="C652" s="222"/>
      <c r="D652" s="222"/>
      <c r="E652" s="222"/>
      <c r="F652" s="222"/>
    </row>
    <row r="653" spans="1:10" ht="13.5" thickBot="1" x14ac:dyDescent="0.25">
      <c r="A653" s="318" t="s">
        <v>84</v>
      </c>
      <c r="B653" s="319"/>
      <c r="C653" s="320" t="s">
        <v>97</v>
      </c>
      <c r="D653" s="321"/>
      <c r="E653" s="318" t="s">
        <v>77</v>
      </c>
      <c r="F653" s="319"/>
      <c r="G653" s="320" t="s">
        <v>96</v>
      </c>
      <c r="H653" s="321"/>
      <c r="I653" s="124" t="s">
        <v>88</v>
      </c>
      <c r="J653" s="125" t="s">
        <v>123</v>
      </c>
    </row>
    <row r="655" spans="1:10" x14ac:dyDescent="0.2">
      <c r="A655" s="35" t="s">
        <v>74</v>
      </c>
      <c r="C655" s="355" t="s">
        <v>221</v>
      </c>
      <c r="D655" s="356"/>
      <c r="E655" s="356"/>
      <c r="F655" s="356"/>
      <c r="G655" s="356"/>
      <c r="H655" s="356"/>
      <c r="I655" s="356"/>
      <c r="J655" s="357"/>
    </row>
    <row r="656" spans="1:10" x14ac:dyDescent="0.2">
      <c r="A656" s="36"/>
      <c r="C656" s="358"/>
      <c r="D656" s="359"/>
      <c r="E656" s="359"/>
      <c r="F656" s="359"/>
      <c r="G656" s="359"/>
      <c r="H656" s="359"/>
      <c r="I656" s="359"/>
      <c r="J656" s="360"/>
    </row>
    <row r="657" spans="1:10" x14ac:dyDescent="0.2">
      <c r="A657" s="4"/>
      <c r="C657" s="358"/>
      <c r="D657" s="359"/>
      <c r="E657" s="359"/>
      <c r="F657" s="359"/>
      <c r="G657" s="359"/>
      <c r="H657" s="359"/>
      <c r="I657" s="359"/>
      <c r="J657" s="360"/>
    </row>
    <row r="658" spans="1:10" x14ac:dyDescent="0.2">
      <c r="A658" s="4"/>
      <c r="C658" s="361"/>
      <c r="D658" s="362"/>
      <c r="E658" s="362"/>
      <c r="F658" s="362"/>
      <c r="G658" s="362"/>
      <c r="H658" s="362"/>
      <c r="I658" s="362"/>
      <c r="J658" s="363"/>
    </row>
    <row r="659" spans="1:10" x14ac:dyDescent="0.2">
      <c r="A659" s="4"/>
      <c r="C659" s="37"/>
      <c r="D659" s="37"/>
      <c r="E659" s="37"/>
      <c r="F659" s="37"/>
      <c r="G659" s="37"/>
      <c r="H659" s="37"/>
      <c r="I659" s="37"/>
      <c r="J659" s="37"/>
    </row>
    <row r="660" spans="1:10" x14ac:dyDescent="0.2">
      <c r="A660" s="21" t="s">
        <v>38</v>
      </c>
      <c r="C660" s="54" t="s">
        <v>222</v>
      </c>
      <c r="D660" s="84"/>
      <c r="E660" s="84"/>
      <c r="F660" s="84"/>
      <c r="G660" s="84"/>
      <c r="H660" s="84"/>
      <c r="I660" s="84"/>
      <c r="J660" s="85"/>
    </row>
    <row r="661" spans="1:10" x14ac:dyDescent="0.2">
      <c r="A661" s="22" t="s">
        <v>39</v>
      </c>
      <c r="C661" s="126" t="s">
        <v>222</v>
      </c>
      <c r="D661" s="86"/>
      <c r="E661" s="86"/>
      <c r="F661" s="86"/>
      <c r="G661" s="86"/>
      <c r="H661" s="86"/>
      <c r="I661" s="86"/>
      <c r="J661" s="87"/>
    </row>
    <row r="662" spans="1:10" x14ac:dyDescent="0.2">
      <c r="C662" s="126" t="s">
        <v>222</v>
      </c>
      <c r="D662" s="86"/>
      <c r="E662" s="86"/>
      <c r="F662" s="86"/>
      <c r="G662" s="86"/>
      <c r="H662" s="86"/>
      <c r="I662" s="86"/>
      <c r="J662" s="87"/>
    </row>
    <row r="663" spans="1:10" x14ac:dyDescent="0.2">
      <c r="C663" s="52"/>
      <c r="D663" s="86"/>
      <c r="E663" s="86"/>
      <c r="F663" s="86"/>
      <c r="G663" s="86"/>
      <c r="H663" s="86"/>
      <c r="I663" s="86"/>
      <c r="J663" s="87"/>
    </row>
    <row r="664" spans="1:10" x14ac:dyDescent="0.2">
      <c r="C664" s="53"/>
      <c r="D664" s="88"/>
      <c r="E664" s="88"/>
      <c r="F664" s="88"/>
      <c r="G664" s="88"/>
      <c r="H664" s="88"/>
      <c r="I664" s="88"/>
      <c r="J664" s="89"/>
    </row>
    <row r="665" spans="1:10" x14ac:dyDescent="0.2">
      <c r="A665" s="4"/>
      <c r="C665" s="37"/>
      <c r="D665" s="37"/>
      <c r="E665" s="37"/>
      <c r="F665" s="37"/>
      <c r="G665" s="37"/>
      <c r="H665" s="37"/>
      <c r="I665" s="37"/>
      <c r="J665" s="37"/>
    </row>
    <row r="666" spans="1:10" x14ac:dyDescent="0.2">
      <c r="A666" s="21" t="s">
        <v>37</v>
      </c>
      <c r="C666" s="58" t="s">
        <v>223</v>
      </c>
      <c r="D666" s="90"/>
      <c r="E666" s="90"/>
      <c r="F666" s="90"/>
      <c r="G666" s="90"/>
      <c r="H666" s="90"/>
      <c r="I666" s="90"/>
      <c r="J666" s="91"/>
    </row>
    <row r="667" spans="1:10" x14ac:dyDescent="0.2">
      <c r="A667" s="22"/>
      <c r="C667" s="55" t="s">
        <v>223</v>
      </c>
      <c r="D667" s="92"/>
      <c r="E667" s="92"/>
      <c r="F667" s="92"/>
      <c r="G667" s="92"/>
      <c r="H667" s="92"/>
      <c r="I667" s="92"/>
      <c r="J667" s="93"/>
    </row>
    <row r="668" spans="1:10" x14ac:dyDescent="0.2">
      <c r="C668" s="55" t="s">
        <v>223</v>
      </c>
      <c r="D668" s="92"/>
      <c r="E668" s="92"/>
      <c r="F668" s="92"/>
      <c r="G668" s="92"/>
      <c r="H668" s="92"/>
      <c r="I668" s="92"/>
      <c r="J668" s="93"/>
    </row>
    <row r="669" spans="1:10" x14ac:dyDescent="0.2">
      <c r="C669" s="56"/>
      <c r="D669" s="92"/>
      <c r="E669" s="92"/>
      <c r="F669" s="92"/>
      <c r="G669" s="92"/>
      <c r="H669" s="92"/>
      <c r="I669" s="92"/>
      <c r="J669" s="93"/>
    </row>
    <row r="670" spans="1:10" x14ac:dyDescent="0.2">
      <c r="C670" s="57"/>
      <c r="D670" s="95"/>
      <c r="E670" s="95"/>
      <c r="F670" s="95"/>
      <c r="G670" s="95"/>
      <c r="H670" s="95"/>
      <c r="I670" s="95"/>
      <c r="J670" s="96"/>
    </row>
    <row r="671" spans="1:10" x14ac:dyDescent="0.2">
      <c r="A671" s="4"/>
      <c r="C671" s="37"/>
      <c r="D671" s="37"/>
      <c r="E671" s="37"/>
      <c r="F671" s="37"/>
      <c r="G671" s="37"/>
      <c r="H671" s="37"/>
      <c r="I671" s="37"/>
      <c r="J671" s="37"/>
    </row>
    <row r="672" spans="1:10" x14ac:dyDescent="0.2">
      <c r="A672" s="21" t="s">
        <v>18</v>
      </c>
      <c r="C672" s="58" t="s">
        <v>224</v>
      </c>
      <c r="D672" s="90"/>
      <c r="E672" s="90"/>
      <c r="F672" s="90"/>
      <c r="G672" s="90"/>
      <c r="H672" s="90"/>
      <c r="I672" s="90"/>
      <c r="J672" s="91"/>
    </row>
    <row r="673" spans="1:10" x14ac:dyDescent="0.2">
      <c r="A673" s="22"/>
      <c r="C673" s="55" t="s">
        <v>224</v>
      </c>
      <c r="D673" s="92"/>
      <c r="E673" s="92"/>
      <c r="F673" s="92"/>
      <c r="G673" s="92"/>
      <c r="H673" s="92"/>
      <c r="I673" s="92"/>
      <c r="J673" s="93"/>
    </row>
    <row r="674" spans="1:10" x14ac:dyDescent="0.2">
      <c r="C674" s="55" t="s">
        <v>224</v>
      </c>
      <c r="D674" s="92"/>
      <c r="E674" s="92"/>
      <c r="F674" s="92"/>
      <c r="G674" s="92"/>
      <c r="H674" s="92"/>
      <c r="I674" s="92"/>
      <c r="J674" s="93"/>
    </row>
    <row r="675" spans="1:10" x14ac:dyDescent="0.2">
      <c r="C675" s="56"/>
      <c r="D675" s="92"/>
      <c r="E675" s="92"/>
      <c r="F675" s="92"/>
      <c r="G675" s="92"/>
      <c r="H675" s="92"/>
      <c r="I675" s="92"/>
      <c r="J675" s="93"/>
    </row>
    <row r="676" spans="1:10" x14ac:dyDescent="0.2">
      <c r="C676" s="56"/>
      <c r="D676" s="92"/>
      <c r="E676" s="92"/>
      <c r="F676" s="92"/>
      <c r="G676" s="92"/>
      <c r="H676" s="92"/>
      <c r="I676" s="92"/>
      <c r="J676" s="93"/>
    </row>
    <row r="677" spans="1:10" x14ac:dyDescent="0.2">
      <c r="C677" s="56"/>
      <c r="D677" s="92"/>
      <c r="E677" s="92"/>
      <c r="F677" s="92"/>
      <c r="G677" s="92"/>
      <c r="H677" s="92"/>
      <c r="I677" s="92"/>
      <c r="J677" s="93"/>
    </row>
    <row r="678" spans="1:10" x14ac:dyDescent="0.2">
      <c r="C678" s="56"/>
      <c r="D678" s="92"/>
      <c r="E678" s="92"/>
      <c r="F678" s="92"/>
      <c r="G678" s="92"/>
      <c r="H678" s="92"/>
      <c r="I678" s="92"/>
      <c r="J678" s="93"/>
    </row>
    <row r="679" spans="1:10" x14ac:dyDescent="0.2">
      <c r="C679" s="57"/>
      <c r="D679" s="95"/>
      <c r="E679" s="95"/>
      <c r="F679" s="95"/>
      <c r="G679" s="95"/>
      <c r="H679" s="95"/>
      <c r="I679" s="95"/>
      <c r="J679" s="96"/>
    </row>
    <row r="681" spans="1:10" x14ac:dyDescent="0.2">
      <c r="A681" s="2" t="s">
        <v>19</v>
      </c>
      <c r="C681" s="364">
        <v>0</v>
      </c>
      <c r="D681" s="365"/>
      <c r="F681" s="39" t="s">
        <v>20</v>
      </c>
      <c r="G681" s="40"/>
      <c r="I681" s="364">
        <v>0</v>
      </c>
      <c r="J681" s="365"/>
    </row>
    <row r="682" spans="1:10" x14ac:dyDescent="0.2">
      <c r="A682" s="4"/>
      <c r="B682" s="1"/>
      <c r="C682" s="223"/>
      <c r="D682" s="223"/>
      <c r="E682" s="1"/>
      <c r="F682" s="4"/>
      <c r="G682" s="4"/>
      <c r="I682" s="222"/>
      <c r="J682" s="222"/>
    </row>
    <row r="683" spans="1:10" x14ac:dyDescent="0.2">
      <c r="A683" s="219"/>
      <c r="B683" s="219" t="s">
        <v>67</v>
      </c>
      <c r="C683" s="220"/>
      <c r="D683" s="220"/>
      <c r="E683" s="221"/>
      <c r="G683" s="223"/>
      <c r="H683" s="1"/>
      <c r="I683" s="1"/>
      <c r="J683" s="1"/>
    </row>
    <row r="684" spans="1:10" x14ac:dyDescent="0.2">
      <c r="A684" s="42" t="s">
        <v>4</v>
      </c>
      <c r="B684" s="43"/>
      <c r="C684" s="102" t="s">
        <v>68</v>
      </c>
      <c r="D684" s="42" t="s">
        <v>80</v>
      </c>
      <c r="E684" s="51"/>
      <c r="F684" s="102" t="s">
        <v>69</v>
      </c>
      <c r="G684" s="45" t="s">
        <v>21</v>
      </c>
      <c r="H684" s="43"/>
      <c r="I684" s="102" t="s">
        <v>22</v>
      </c>
      <c r="J684" s="102" t="s">
        <v>23</v>
      </c>
    </row>
    <row r="685" spans="1:10" x14ac:dyDescent="0.2">
      <c r="A685" s="16">
        <v>42400</v>
      </c>
      <c r="B685" s="118">
        <v>1</v>
      </c>
      <c r="C685" s="24">
        <v>5</v>
      </c>
      <c r="D685" s="112">
        <v>5</v>
      </c>
      <c r="E685" s="117"/>
      <c r="F685" s="25">
        <f>C685</f>
        <v>5</v>
      </c>
      <c r="G685" s="26">
        <f>D685</f>
        <v>5</v>
      </c>
      <c r="H685" s="27"/>
      <c r="I685" s="28">
        <f t="shared" ref="I685:I696" si="24">F685/$F$360</f>
        <v>0.41666666666666669</v>
      </c>
      <c r="J685" s="28">
        <f t="shared" ref="J685:J696" si="25">G685/$F$360</f>
        <v>0.41666666666666669</v>
      </c>
    </row>
    <row r="686" spans="1:10" x14ac:dyDescent="0.2">
      <c r="A686" s="17">
        <v>42428</v>
      </c>
      <c r="B686" s="119">
        <v>2</v>
      </c>
      <c r="C686" s="15">
        <v>5</v>
      </c>
      <c r="D686" s="111">
        <v>0</v>
      </c>
      <c r="E686" s="225"/>
      <c r="F686" s="29">
        <f t="shared" ref="F686:F696" si="26">C686+F685</f>
        <v>10</v>
      </c>
      <c r="G686" s="30">
        <f t="shared" ref="G686:G696" si="27">D686+G685</f>
        <v>5</v>
      </c>
      <c r="H686" s="31"/>
      <c r="I686" s="32">
        <f t="shared" si="24"/>
        <v>0.83333333333333337</v>
      </c>
      <c r="J686" s="32">
        <f t="shared" si="25"/>
        <v>0.41666666666666669</v>
      </c>
    </row>
    <row r="687" spans="1:10" x14ac:dyDescent="0.2">
      <c r="A687" s="16">
        <v>42460</v>
      </c>
      <c r="B687" s="118">
        <v>3</v>
      </c>
      <c r="C687" s="24">
        <v>5</v>
      </c>
      <c r="D687" s="112">
        <v>0</v>
      </c>
      <c r="E687" s="117"/>
      <c r="F687" s="25">
        <f t="shared" si="26"/>
        <v>15</v>
      </c>
      <c r="G687" s="26">
        <f t="shared" si="27"/>
        <v>5</v>
      </c>
      <c r="H687" s="27"/>
      <c r="I687" s="28">
        <f t="shared" si="24"/>
        <v>1.25</v>
      </c>
      <c r="J687" s="28">
        <f t="shared" si="25"/>
        <v>0.41666666666666669</v>
      </c>
    </row>
    <row r="688" spans="1:10" x14ac:dyDescent="0.2">
      <c r="A688" s="17">
        <v>42490</v>
      </c>
      <c r="B688" s="119">
        <v>4</v>
      </c>
      <c r="C688" s="15">
        <v>5</v>
      </c>
      <c r="D688" s="111">
        <v>0</v>
      </c>
      <c r="E688" s="225"/>
      <c r="F688" s="29">
        <f t="shared" si="26"/>
        <v>20</v>
      </c>
      <c r="G688" s="30">
        <f t="shared" si="27"/>
        <v>5</v>
      </c>
      <c r="H688" s="31"/>
      <c r="I688" s="32">
        <f t="shared" si="24"/>
        <v>1.6666666666666667</v>
      </c>
      <c r="J688" s="32">
        <f t="shared" si="25"/>
        <v>0.41666666666666669</v>
      </c>
    </row>
    <row r="689" spans="1:10" x14ac:dyDescent="0.2">
      <c r="A689" s="16">
        <v>42521</v>
      </c>
      <c r="B689" s="118">
        <v>5</v>
      </c>
      <c r="C689" s="24">
        <v>5</v>
      </c>
      <c r="D689" s="112">
        <v>0</v>
      </c>
      <c r="E689" s="117"/>
      <c r="F689" s="25">
        <f t="shared" si="26"/>
        <v>25</v>
      </c>
      <c r="G689" s="26">
        <f t="shared" si="27"/>
        <v>5</v>
      </c>
      <c r="H689" s="27"/>
      <c r="I689" s="28">
        <f t="shared" si="24"/>
        <v>2.0833333333333335</v>
      </c>
      <c r="J689" s="28">
        <f t="shared" si="25"/>
        <v>0.41666666666666669</v>
      </c>
    </row>
    <row r="690" spans="1:10" x14ac:dyDescent="0.2">
      <c r="A690" s="17">
        <v>42551</v>
      </c>
      <c r="B690" s="119">
        <v>6</v>
      </c>
      <c r="C690" s="15">
        <v>5</v>
      </c>
      <c r="D690" s="111">
        <v>0</v>
      </c>
      <c r="E690" s="225"/>
      <c r="F690" s="29">
        <f t="shared" si="26"/>
        <v>30</v>
      </c>
      <c r="G690" s="30">
        <f t="shared" si="27"/>
        <v>5</v>
      </c>
      <c r="H690" s="31"/>
      <c r="I690" s="32">
        <f t="shared" si="24"/>
        <v>2.5</v>
      </c>
      <c r="J690" s="32">
        <f t="shared" si="25"/>
        <v>0.41666666666666669</v>
      </c>
    </row>
    <row r="691" spans="1:10" x14ac:dyDescent="0.2">
      <c r="A691" s="16">
        <v>42582</v>
      </c>
      <c r="B691" s="118">
        <v>7</v>
      </c>
      <c r="C691" s="24">
        <v>5</v>
      </c>
      <c r="D691" s="112">
        <v>0</v>
      </c>
      <c r="E691" s="117"/>
      <c r="F691" s="25">
        <f t="shared" si="26"/>
        <v>35</v>
      </c>
      <c r="G691" s="26">
        <f t="shared" si="27"/>
        <v>5</v>
      </c>
      <c r="H691" s="27"/>
      <c r="I691" s="28">
        <f t="shared" si="24"/>
        <v>2.9166666666666665</v>
      </c>
      <c r="J691" s="28">
        <f t="shared" si="25"/>
        <v>0.41666666666666669</v>
      </c>
    </row>
    <row r="692" spans="1:10" x14ac:dyDescent="0.2">
      <c r="A692" s="17">
        <v>42613</v>
      </c>
      <c r="B692" s="119">
        <v>8</v>
      </c>
      <c r="C692" s="15">
        <v>5</v>
      </c>
      <c r="D692" s="111">
        <v>0</v>
      </c>
      <c r="E692" s="225"/>
      <c r="F692" s="29">
        <f t="shared" si="26"/>
        <v>40</v>
      </c>
      <c r="G692" s="30">
        <f t="shared" si="27"/>
        <v>5</v>
      </c>
      <c r="H692" s="31"/>
      <c r="I692" s="32">
        <f t="shared" si="24"/>
        <v>3.3333333333333335</v>
      </c>
      <c r="J692" s="32">
        <f t="shared" si="25"/>
        <v>0.41666666666666669</v>
      </c>
    </row>
    <row r="693" spans="1:10" x14ac:dyDescent="0.2">
      <c r="A693" s="16">
        <v>42643</v>
      </c>
      <c r="B693" s="118">
        <v>9</v>
      </c>
      <c r="C693" s="24">
        <v>5</v>
      </c>
      <c r="D693" s="112">
        <v>0</v>
      </c>
      <c r="E693" s="117"/>
      <c r="F693" s="25">
        <f t="shared" si="26"/>
        <v>45</v>
      </c>
      <c r="G693" s="26">
        <f t="shared" si="27"/>
        <v>5</v>
      </c>
      <c r="H693" s="27"/>
      <c r="I693" s="28">
        <f t="shared" si="24"/>
        <v>3.75</v>
      </c>
      <c r="J693" s="28">
        <f t="shared" si="25"/>
        <v>0.41666666666666669</v>
      </c>
    </row>
    <row r="694" spans="1:10" x14ac:dyDescent="0.2">
      <c r="A694" s="17">
        <v>42674</v>
      </c>
      <c r="B694" s="119">
        <v>10</v>
      </c>
      <c r="C694" s="15">
        <v>5</v>
      </c>
      <c r="D694" s="111">
        <v>0</v>
      </c>
      <c r="E694" s="225"/>
      <c r="F694" s="29">
        <f t="shared" si="26"/>
        <v>50</v>
      </c>
      <c r="G694" s="30">
        <f t="shared" si="27"/>
        <v>5</v>
      </c>
      <c r="H694" s="31"/>
      <c r="I694" s="32">
        <f t="shared" si="24"/>
        <v>4.166666666666667</v>
      </c>
      <c r="J694" s="32">
        <f t="shared" si="25"/>
        <v>0.41666666666666669</v>
      </c>
    </row>
    <row r="695" spans="1:10" x14ac:dyDescent="0.2">
      <c r="A695" s="16">
        <v>42704</v>
      </c>
      <c r="B695" s="118">
        <v>11</v>
      </c>
      <c r="C695" s="24">
        <v>5</v>
      </c>
      <c r="D695" s="112">
        <v>50</v>
      </c>
      <c r="E695" s="117"/>
      <c r="F695" s="25">
        <f t="shared" si="26"/>
        <v>55</v>
      </c>
      <c r="G695" s="26">
        <f t="shared" si="27"/>
        <v>55</v>
      </c>
      <c r="H695" s="27"/>
      <c r="I695" s="28">
        <f t="shared" si="24"/>
        <v>4.583333333333333</v>
      </c>
      <c r="J695" s="28">
        <f t="shared" si="25"/>
        <v>4.583333333333333</v>
      </c>
    </row>
    <row r="696" spans="1:10" x14ac:dyDescent="0.2">
      <c r="A696" s="17">
        <v>42735</v>
      </c>
      <c r="B696" s="119">
        <v>12</v>
      </c>
      <c r="C696" s="15">
        <v>5</v>
      </c>
      <c r="D696" s="111">
        <v>5</v>
      </c>
      <c r="E696" s="225"/>
      <c r="F696" s="29">
        <f t="shared" si="26"/>
        <v>60</v>
      </c>
      <c r="G696" s="30">
        <f t="shared" si="27"/>
        <v>60</v>
      </c>
      <c r="H696" s="31"/>
      <c r="I696" s="32">
        <f t="shared" si="24"/>
        <v>5</v>
      </c>
      <c r="J696" s="32">
        <f t="shared" si="25"/>
        <v>5</v>
      </c>
    </row>
    <row r="697" spans="1:10" x14ac:dyDescent="0.2">
      <c r="A697" s="46" t="s">
        <v>24</v>
      </c>
      <c r="B697" s="120">
        <v>13</v>
      </c>
      <c r="C697" s="102">
        <f>SUM(C685:C696)</f>
        <v>60</v>
      </c>
      <c r="D697" s="42">
        <f>SUM(D685:D696)</f>
        <v>60</v>
      </c>
      <c r="E697" s="51"/>
      <c r="F697" s="47">
        <f>F696</f>
        <v>60</v>
      </c>
      <c r="G697" s="48">
        <f>G696</f>
        <v>60</v>
      </c>
      <c r="H697" s="49"/>
      <c r="I697" s="50">
        <f>I696</f>
        <v>5</v>
      </c>
      <c r="J697" s="50">
        <f>J696</f>
        <v>5</v>
      </c>
    </row>
    <row r="699" spans="1:10" x14ac:dyDescent="0.2">
      <c r="A699" s="66"/>
      <c r="B699" s="66"/>
      <c r="C699" s="67" t="s">
        <v>225</v>
      </c>
      <c r="D699" s="66" t="str">
        <f>C701</f>
        <v>nombre de componente 6</v>
      </c>
      <c r="E699" s="66"/>
      <c r="F699" s="66"/>
      <c r="G699" s="66"/>
      <c r="H699" s="66"/>
      <c r="I699" s="66"/>
      <c r="J699" s="66"/>
    </row>
    <row r="700" spans="1:10" x14ac:dyDescent="0.2">
      <c r="I700" s="338" t="s">
        <v>218</v>
      </c>
      <c r="J700" s="339"/>
    </row>
    <row r="701" spans="1:10" x14ac:dyDescent="0.2">
      <c r="A701" s="2" t="s">
        <v>11</v>
      </c>
      <c r="C701" s="366" t="s">
        <v>226</v>
      </c>
      <c r="D701" s="367"/>
      <c r="E701" s="367"/>
      <c r="F701" s="367"/>
      <c r="G701" s="367"/>
      <c r="H701" s="65"/>
      <c r="I701" s="131" t="s">
        <v>85</v>
      </c>
      <c r="J701" s="134">
        <f>beneficiarios!N370</f>
        <v>0</v>
      </c>
    </row>
    <row r="702" spans="1:10" x14ac:dyDescent="0.2">
      <c r="A702" s="2" t="s">
        <v>12</v>
      </c>
      <c r="C702" s="342" t="s">
        <v>94</v>
      </c>
      <c r="D702" s="343"/>
      <c r="E702" s="343"/>
      <c r="F702" s="343"/>
      <c r="G702" s="344"/>
      <c r="H702" s="65"/>
      <c r="I702" s="131" t="s">
        <v>215</v>
      </c>
      <c r="J702" s="134">
        <f>beneficiarios!N371</f>
        <v>0</v>
      </c>
    </row>
    <row r="703" spans="1:10" x14ac:dyDescent="0.2">
      <c r="A703" s="128" t="s">
        <v>13</v>
      </c>
      <c r="C703" s="342" t="s">
        <v>93</v>
      </c>
      <c r="D703" s="343"/>
      <c r="E703" s="343"/>
      <c r="F703" s="343"/>
      <c r="G703" s="344"/>
      <c r="H703" s="65"/>
      <c r="I703" s="132" t="s">
        <v>216</v>
      </c>
      <c r="J703" s="134">
        <f>beneficiarios!N372</f>
        <v>0</v>
      </c>
    </row>
    <row r="704" spans="1:10" ht="25.5" x14ac:dyDescent="0.2">
      <c r="A704" s="135" t="s">
        <v>14</v>
      </c>
      <c r="C704" s="345" t="s">
        <v>95</v>
      </c>
      <c r="D704" s="346"/>
      <c r="E704" s="346"/>
      <c r="F704" s="346"/>
      <c r="G704" s="347"/>
      <c r="H704" s="65"/>
      <c r="I704" s="132" t="s">
        <v>217</v>
      </c>
      <c r="J704" s="134">
        <f>beneficiarios!N373</f>
        <v>0</v>
      </c>
    </row>
    <row r="705" spans="1:10" x14ac:dyDescent="0.2">
      <c r="A705" s="1"/>
    </row>
    <row r="706" spans="1:10" x14ac:dyDescent="0.2">
      <c r="A706" s="2" t="s">
        <v>15</v>
      </c>
      <c r="C706" s="348">
        <v>42370</v>
      </c>
      <c r="D706" s="349"/>
      <c r="F706" s="224" t="s">
        <v>16</v>
      </c>
      <c r="G706" s="40"/>
      <c r="I706" s="348">
        <v>42735</v>
      </c>
      <c r="J706" s="349"/>
    </row>
    <row r="708" spans="1:10" x14ac:dyDescent="0.2">
      <c r="A708" s="350" t="s">
        <v>17</v>
      </c>
      <c r="B708" s="351"/>
      <c r="C708" s="348">
        <v>42434</v>
      </c>
      <c r="D708" s="352"/>
      <c r="E708" s="20"/>
      <c r="F708" s="224" t="s">
        <v>70</v>
      </c>
      <c r="G708" s="40"/>
      <c r="I708" s="353" t="s">
        <v>128</v>
      </c>
      <c r="J708" s="354"/>
    </row>
    <row r="709" spans="1:10" ht="13.5" thickBot="1" x14ac:dyDescent="0.25">
      <c r="A709" s="33"/>
      <c r="C709" s="222"/>
      <c r="D709" s="222"/>
      <c r="E709" s="222"/>
      <c r="F709" s="222"/>
    </row>
    <row r="710" spans="1:10" ht="13.5" thickBot="1" x14ac:dyDescent="0.25">
      <c r="A710" s="318" t="s">
        <v>84</v>
      </c>
      <c r="B710" s="319"/>
      <c r="C710" s="320" t="s">
        <v>97</v>
      </c>
      <c r="D710" s="321"/>
      <c r="E710" s="318" t="s">
        <v>77</v>
      </c>
      <c r="F710" s="319"/>
      <c r="G710" s="320" t="s">
        <v>96</v>
      </c>
      <c r="H710" s="321"/>
      <c r="I710" s="124" t="s">
        <v>88</v>
      </c>
      <c r="J710" s="125" t="s">
        <v>123</v>
      </c>
    </row>
    <row r="712" spans="1:10" x14ac:dyDescent="0.2">
      <c r="A712" s="35" t="s">
        <v>74</v>
      </c>
      <c r="C712" s="355" t="s">
        <v>227</v>
      </c>
      <c r="D712" s="356"/>
      <c r="E712" s="356"/>
      <c r="F712" s="356"/>
      <c r="G712" s="356"/>
      <c r="H712" s="356"/>
      <c r="I712" s="356"/>
      <c r="J712" s="357"/>
    </row>
    <row r="713" spans="1:10" x14ac:dyDescent="0.2">
      <c r="A713" s="36"/>
      <c r="C713" s="358"/>
      <c r="D713" s="359"/>
      <c r="E713" s="359"/>
      <c r="F713" s="359"/>
      <c r="G713" s="359"/>
      <c r="H713" s="359"/>
      <c r="I713" s="359"/>
      <c r="J713" s="360"/>
    </row>
    <row r="714" spans="1:10" x14ac:dyDescent="0.2">
      <c r="A714" s="4"/>
      <c r="C714" s="358"/>
      <c r="D714" s="359"/>
      <c r="E714" s="359"/>
      <c r="F714" s="359"/>
      <c r="G714" s="359"/>
      <c r="H714" s="359"/>
      <c r="I714" s="359"/>
      <c r="J714" s="360"/>
    </row>
    <row r="715" spans="1:10" x14ac:dyDescent="0.2">
      <c r="A715" s="4"/>
      <c r="C715" s="361"/>
      <c r="D715" s="362"/>
      <c r="E715" s="362"/>
      <c r="F715" s="362"/>
      <c r="G715" s="362"/>
      <c r="H715" s="362"/>
      <c r="I715" s="362"/>
      <c r="J715" s="363"/>
    </row>
    <row r="716" spans="1:10" x14ac:dyDescent="0.2">
      <c r="A716" s="4"/>
      <c r="C716" s="37"/>
      <c r="D716" s="37"/>
      <c r="E716" s="37"/>
      <c r="F716" s="37"/>
      <c r="G716" s="37"/>
      <c r="H716" s="37"/>
      <c r="I716" s="37"/>
      <c r="J716" s="37"/>
    </row>
    <row r="717" spans="1:10" x14ac:dyDescent="0.2">
      <c r="A717" s="21" t="s">
        <v>38</v>
      </c>
      <c r="C717" s="54" t="s">
        <v>228</v>
      </c>
      <c r="D717" s="84"/>
      <c r="E717" s="84"/>
      <c r="F717" s="84"/>
      <c r="G717" s="84"/>
      <c r="H717" s="84"/>
      <c r="I717" s="84"/>
      <c r="J717" s="85"/>
    </row>
    <row r="718" spans="1:10" x14ac:dyDescent="0.2">
      <c r="A718" s="22" t="s">
        <v>39</v>
      </c>
      <c r="C718" s="126" t="s">
        <v>228</v>
      </c>
      <c r="D718" s="86"/>
      <c r="E718" s="86"/>
      <c r="F718" s="86"/>
      <c r="G718" s="86"/>
      <c r="H718" s="86"/>
      <c r="I718" s="86"/>
      <c r="J718" s="87"/>
    </row>
    <row r="719" spans="1:10" x14ac:dyDescent="0.2">
      <c r="C719" s="126" t="s">
        <v>228</v>
      </c>
      <c r="D719" s="86"/>
      <c r="E719" s="86"/>
      <c r="F719" s="86"/>
      <c r="G719" s="86"/>
      <c r="H719" s="86"/>
      <c r="I719" s="86"/>
      <c r="J719" s="87"/>
    </row>
    <row r="720" spans="1:10" x14ac:dyDescent="0.2">
      <c r="C720" s="52"/>
      <c r="D720" s="86"/>
      <c r="E720" s="86"/>
      <c r="F720" s="86"/>
      <c r="G720" s="86"/>
      <c r="H720" s="86"/>
      <c r="I720" s="86"/>
      <c r="J720" s="87"/>
    </row>
    <row r="721" spans="1:10" x14ac:dyDescent="0.2">
      <c r="C721" s="53"/>
      <c r="D721" s="88"/>
      <c r="E721" s="88"/>
      <c r="F721" s="88"/>
      <c r="G721" s="88"/>
      <c r="H721" s="88"/>
      <c r="I721" s="88"/>
      <c r="J721" s="89"/>
    </row>
    <row r="722" spans="1:10" x14ac:dyDescent="0.2">
      <c r="A722" s="4"/>
      <c r="C722" s="37"/>
      <c r="D722" s="37"/>
      <c r="E722" s="37"/>
      <c r="F722" s="37"/>
      <c r="G722" s="37"/>
      <c r="H722" s="37"/>
      <c r="I722" s="37"/>
      <c r="J722" s="37"/>
    </row>
    <row r="723" spans="1:10" x14ac:dyDescent="0.2">
      <c r="A723" s="21" t="s">
        <v>37</v>
      </c>
      <c r="C723" s="58" t="s">
        <v>229</v>
      </c>
      <c r="D723" s="90"/>
      <c r="E723" s="90"/>
      <c r="F723" s="90"/>
      <c r="G723" s="90"/>
      <c r="H723" s="90"/>
      <c r="I723" s="90"/>
      <c r="J723" s="91"/>
    </row>
    <row r="724" spans="1:10" x14ac:dyDescent="0.2">
      <c r="A724" s="22"/>
      <c r="C724" s="55" t="s">
        <v>229</v>
      </c>
      <c r="D724" s="92"/>
      <c r="E724" s="92"/>
      <c r="F724" s="92"/>
      <c r="G724" s="92"/>
      <c r="H724" s="92"/>
      <c r="I724" s="92"/>
      <c r="J724" s="93"/>
    </row>
    <row r="725" spans="1:10" x14ac:dyDescent="0.2">
      <c r="C725" s="55" t="s">
        <v>229</v>
      </c>
      <c r="D725" s="92"/>
      <c r="E725" s="92"/>
      <c r="F725" s="92"/>
      <c r="G725" s="92"/>
      <c r="H725" s="92"/>
      <c r="I725" s="92"/>
      <c r="J725" s="93"/>
    </row>
    <row r="726" spans="1:10" x14ac:dyDescent="0.2">
      <c r="C726" s="56"/>
      <c r="D726" s="92"/>
      <c r="E726" s="92"/>
      <c r="F726" s="92"/>
      <c r="G726" s="92"/>
      <c r="H726" s="92"/>
      <c r="I726" s="92"/>
      <c r="J726" s="93"/>
    </row>
    <row r="727" spans="1:10" x14ac:dyDescent="0.2">
      <c r="C727" s="57"/>
      <c r="D727" s="95"/>
      <c r="E727" s="95"/>
      <c r="F727" s="95"/>
      <c r="G727" s="95"/>
      <c r="H727" s="95"/>
      <c r="I727" s="95"/>
      <c r="J727" s="96"/>
    </row>
    <row r="728" spans="1:10" x14ac:dyDescent="0.2">
      <c r="A728" s="4"/>
      <c r="C728" s="37"/>
      <c r="D728" s="37"/>
      <c r="E728" s="37"/>
      <c r="F728" s="37"/>
      <c r="G728" s="37"/>
      <c r="H728" s="37"/>
      <c r="I728" s="37"/>
      <c r="J728" s="37"/>
    </row>
    <row r="729" spans="1:10" x14ac:dyDescent="0.2">
      <c r="A729" s="21" t="s">
        <v>18</v>
      </c>
      <c r="C729" s="58" t="s">
        <v>230</v>
      </c>
      <c r="D729" s="90"/>
      <c r="E729" s="90"/>
      <c r="F729" s="90"/>
      <c r="G729" s="90"/>
      <c r="H729" s="90"/>
      <c r="I729" s="90"/>
      <c r="J729" s="91"/>
    </row>
    <row r="730" spans="1:10" x14ac:dyDescent="0.2">
      <c r="A730" s="22"/>
      <c r="C730" s="55" t="s">
        <v>230</v>
      </c>
      <c r="D730" s="92"/>
      <c r="E730" s="92"/>
      <c r="F730" s="92"/>
      <c r="G730" s="92"/>
      <c r="H730" s="92"/>
      <c r="I730" s="92"/>
      <c r="J730" s="93"/>
    </row>
    <row r="731" spans="1:10" x14ac:dyDescent="0.2">
      <c r="C731" s="55" t="s">
        <v>230</v>
      </c>
      <c r="D731" s="92"/>
      <c r="E731" s="92"/>
      <c r="F731" s="92"/>
      <c r="G731" s="92"/>
      <c r="H731" s="92"/>
      <c r="I731" s="92"/>
      <c r="J731" s="93"/>
    </row>
    <row r="732" spans="1:10" x14ac:dyDescent="0.2">
      <c r="C732" s="56"/>
      <c r="D732" s="92"/>
      <c r="E732" s="92"/>
      <c r="F732" s="92"/>
      <c r="G732" s="92"/>
      <c r="H732" s="92"/>
      <c r="I732" s="92"/>
      <c r="J732" s="93"/>
    </row>
    <row r="733" spans="1:10" x14ac:dyDescent="0.2">
      <c r="C733" s="56"/>
      <c r="D733" s="92"/>
      <c r="E733" s="92"/>
      <c r="F733" s="92"/>
      <c r="G733" s="92"/>
      <c r="H733" s="92"/>
      <c r="I733" s="92"/>
      <c r="J733" s="93"/>
    </row>
    <row r="734" spans="1:10" x14ac:dyDescent="0.2">
      <c r="C734" s="56"/>
      <c r="D734" s="92"/>
      <c r="E734" s="92"/>
      <c r="F734" s="92"/>
      <c r="G734" s="92"/>
      <c r="H734" s="92"/>
      <c r="I734" s="92"/>
      <c r="J734" s="93"/>
    </row>
    <row r="735" spans="1:10" x14ac:dyDescent="0.2">
      <c r="C735" s="56"/>
      <c r="D735" s="92"/>
      <c r="E735" s="92"/>
      <c r="F735" s="92"/>
      <c r="G735" s="92"/>
      <c r="H735" s="92"/>
      <c r="I735" s="92"/>
      <c r="J735" s="93"/>
    </row>
    <row r="736" spans="1:10" x14ac:dyDescent="0.2">
      <c r="C736" s="57"/>
      <c r="D736" s="95"/>
      <c r="E736" s="95"/>
      <c r="F736" s="95"/>
      <c r="G736" s="95"/>
      <c r="H736" s="95"/>
      <c r="I736" s="95"/>
      <c r="J736" s="96"/>
    </row>
    <row r="738" spans="1:10" x14ac:dyDescent="0.2">
      <c r="A738" s="2" t="s">
        <v>19</v>
      </c>
      <c r="C738" s="364">
        <v>0</v>
      </c>
      <c r="D738" s="365"/>
      <c r="F738" s="39" t="s">
        <v>20</v>
      </c>
      <c r="G738" s="40"/>
      <c r="I738" s="364">
        <v>0</v>
      </c>
      <c r="J738" s="365"/>
    </row>
    <row r="739" spans="1:10" x14ac:dyDescent="0.2">
      <c r="A739" s="4"/>
      <c r="B739" s="1"/>
      <c r="C739" s="223"/>
      <c r="D739" s="223"/>
      <c r="E739" s="1"/>
      <c r="F739" s="4"/>
      <c r="G739" s="4"/>
      <c r="I739" s="222"/>
      <c r="J739" s="222"/>
    </row>
    <row r="740" spans="1:10" x14ac:dyDescent="0.2">
      <c r="A740" s="219"/>
      <c r="B740" s="219" t="s">
        <v>67</v>
      </c>
      <c r="C740" s="220"/>
      <c r="D740" s="220"/>
      <c r="E740" s="221"/>
      <c r="G740" s="223"/>
      <c r="H740" s="1"/>
      <c r="I740" s="1"/>
      <c r="J740" s="1"/>
    </row>
    <row r="741" spans="1:10" x14ac:dyDescent="0.2">
      <c r="A741" s="42" t="s">
        <v>4</v>
      </c>
      <c r="B741" s="43"/>
      <c r="C741" s="102" t="s">
        <v>68</v>
      </c>
      <c r="D741" s="42" t="s">
        <v>80</v>
      </c>
      <c r="E741" s="51"/>
      <c r="F741" s="102" t="s">
        <v>69</v>
      </c>
      <c r="G741" s="45" t="s">
        <v>21</v>
      </c>
      <c r="H741" s="43"/>
      <c r="I741" s="102" t="s">
        <v>22</v>
      </c>
      <c r="J741" s="102" t="s">
        <v>23</v>
      </c>
    </row>
    <row r="742" spans="1:10" x14ac:dyDescent="0.2">
      <c r="A742" s="16">
        <v>42400</v>
      </c>
      <c r="B742" s="118">
        <v>1</v>
      </c>
      <c r="C742" s="24">
        <v>60</v>
      </c>
      <c r="D742" s="112">
        <v>6</v>
      </c>
      <c r="E742" s="117"/>
      <c r="F742" s="25">
        <f>C742</f>
        <v>60</v>
      </c>
      <c r="G742" s="26">
        <f>D742</f>
        <v>6</v>
      </c>
      <c r="H742" s="27"/>
      <c r="I742" s="28">
        <f t="shared" ref="I742:I753" si="28">F742/$F$417</f>
        <v>5</v>
      </c>
      <c r="J742" s="28">
        <f t="shared" ref="J742:J753" si="29">G742/$F$417</f>
        <v>0.5</v>
      </c>
    </row>
    <row r="743" spans="1:10" x14ac:dyDescent="0.2">
      <c r="A743" s="17">
        <v>42428</v>
      </c>
      <c r="B743" s="119">
        <v>2</v>
      </c>
      <c r="C743" s="15">
        <v>60</v>
      </c>
      <c r="D743" s="111">
        <v>6</v>
      </c>
      <c r="E743" s="225"/>
      <c r="F743" s="29">
        <f t="shared" ref="F743:F753" si="30">C743+F742</f>
        <v>120</v>
      </c>
      <c r="G743" s="30">
        <f t="shared" ref="G743:G753" si="31">D743+G742</f>
        <v>12</v>
      </c>
      <c r="H743" s="31"/>
      <c r="I743" s="32">
        <f t="shared" si="28"/>
        <v>10</v>
      </c>
      <c r="J743" s="32">
        <f t="shared" si="29"/>
        <v>1</v>
      </c>
    </row>
    <row r="744" spans="1:10" x14ac:dyDescent="0.2">
      <c r="A744" s="16">
        <v>42460</v>
      </c>
      <c r="B744" s="118">
        <v>3</v>
      </c>
      <c r="C744" s="24">
        <v>60</v>
      </c>
      <c r="D744" s="112">
        <v>6</v>
      </c>
      <c r="E744" s="117"/>
      <c r="F744" s="25">
        <f t="shared" si="30"/>
        <v>180</v>
      </c>
      <c r="G744" s="26">
        <f t="shared" si="31"/>
        <v>18</v>
      </c>
      <c r="H744" s="27"/>
      <c r="I744" s="28">
        <f t="shared" si="28"/>
        <v>15</v>
      </c>
      <c r="J744" s="28">
        <f t="shared" si="29"/>
        <v>1.5</v>
      </c>
    </row>
    <row r="745" spans="1:10" x14ac:dyDescent="0.2">
      <c r="A745" s="17">
        <v>42490</v>
      </c>
      <c r="B745" s="119">
        <v>4</v>
      </c>
      <c r="C745" s="15">
        <v>60</v>
      </c>
      <c r="D745" s="111">
        <v>6</v>
      </c>
      <c r="E745" s="225"/>
      <c r="F745" s="29">
        <f t="shared" si="30"/>
        <v>240</v>
      </c>
      <c r="G745" s="30">
        <f t="shared" si="31"/>
        <v>24</v>
      </c>
      <c r="H745" s="31"/>
      <c r="I745" s="32">
        <f t="shared" si="28"/>
        <v>20</v>
      </c>
      <c r="J745" s="32">
        <f t="shared" si="29"/>
        <v>2</v>
      </c>
    </row>
    <row r="746" spans="1:10" x14ac:dyDescent="0.2">
      <c r="A746" s="16">
        <v>42521</v>
      </c>
      <c r="B746" s="118">
        <v>5</v>
      </c>
      <c r="C746" s="24">
        <v>60</v>
      </c>
      <c r="D746" s="112">
        <v>66</v>
      </c>
      <c r="E746" s="117"/>
      <c r="F746" s="25">
        <f t="shared" si="30"/>
        <v>300</v>
      </c>
      <c r="G746" s="26">
        <f t="shared" si="31"/>
        <v>90</v>
      </c>
      <c r="H746" s="27"/>
      <c r="I746" s="28">
        <f t="shared" si="28"/>
        <v>25</v>
      </c>
      <c r="J746" s="28">
        <f t="shared" si="29"/>
        <v>7.5</v>
      </c>
    </row>
    <row r="747" spans="1:10" x14ac:dyDescent="0.2">
      <c r="A747" s="17">
        <v>42551</v>
      </c>
      <c r="B747" s="119">
        <v>6</v>
      </c>
      <c r="C747" s="15">
        <v>60</v>
      </c>
      <c r="D747" s="111">
        <v>6</v>
      </c>
      <c r="E747" s="225"/>
      <c r="F747" s="29">
        <f t="shared" si="30"/>
        <v>360</v>
      </c>
      <c r="G747" s="30">
        <f t="shared" si="31"/>
        <v>96</v>
      </c>
      <c r="H747" s="31"/>
      <c r="I747" s="32">
        <f t="shared" si="28"/>
        <v>30</v>
      </c>
      <c r="J747" s="32">
        <f t="shared" si="29"/>
        <v>8</v>
      </c>
    </row>
    <row r="748" spans="1:10" x14ac:dyDescent="0.2">
      <c r="A748" s="16">
        <v>42582</v>
      </c>
      <c r="B748" s="118">
        <v>7</v>
      </c>
      <c r="C748" s="24">
        <v>60</v>
      </c>
      <c r="D748" s="112">
        <v>6</v>
      </c>
      <c r="E748" s="117"/>
      <c r="F748" s="25">
        <f t="shared" si="30"/>
        <v>420</v>
      </c>
      <c r="G748" s="26">
        <f t="shared" si="31"/>
        <v>102</v>
      </c>
      <c r="H748" s="27"/>
      <c r="I748" s="28">
        <f t="shared" si="28"/>
        <v>35</v>
      </c>
      <c r="J748" s="28">
        <f t="shared" si="29"/>
        <v>8.5</v>
      </c>
    </row>
    <row r="749" spans="1:10" x14ac:dyDescent="0.2">
      <c r="A749" s="17">
        <v>42613</v>
      </c>
      <c r="B749" s="119">
        <v>8</v>
      </c>
      <c r="C749" s="15">
        <v>6</v>
      </c>
      <c r="D749" s="111">
        <v>6</v>
      </c>
      <c r="E749" s="225"/>
      <c r="F749" s="29">
        <f t="shared" si="30"/>
        <v>426</v>
      </c>
      <c r="G749" s="30">
        <f t="shared" si="31"/>
        <v>108</v>
      </c>
      <c r="H749" s="31"/>
      <c r="I749" s="32">
        <f t="shared" si="28"/>
        <v>35.5</v>
      </c>
      <c r="J749" s="32">
        <f t="shared" si="29"/>
        <v>9</v>
      </c>
    </row>
    <row r="750" spans="1:10" x14ac:dyDescent="0.2">
      <c r="A750" s="16">
        <v>42643</v>
      </c>
      <c r="B750" s="118">
        <v>9</v>
      </c>
      <c r="C750" s="24">
        <v>6</v>
      </c>
      <c r="D750" s="112">
        <v>6</v>
      </c>
      <c r="E750" s="117"/>
      <c r="F750" s="25">
        <f t="shared" si="30"/>
        <v>432</v>
      </c>
      <c r="G750" s="26">
        <f t="shared" si="31"/>
        <v>114</v>
      </c>
      <c r="H750" s="27"/>
      <c r="I750" s="28">
        <f t="shared" si="28"/>
        <v>36</v>
      </c>
      <c r="J750" s="28">
        <f t="shared" si="29"/>
        <v>9.5</v>
      </c>
    </row>
    <row r="751" spans="1:10" x14ac:dyDescent="0.2">
      <c r="A751" s="17">
        <v>42674</v>
      </c>
      <c r="B751" s="119">
        <v>10</v>
      </c>
      <c r="C751" s="15">
        <v>6</v>
      </c>
      <c r="D751" s="111">
        <v>6</v>
      </c>
      <c r="E751" s="225"/>
      <c r="F751" s="29">
        <f t="shared" si="30"/>
        <v>438</v>
      </c>
      <c r="G751" s="30">
        <f t="shared" si="31"/>
        <v>120</v>
      </c>
      <c r="H751" s="31"/>
      <c r="I751" s="32">
        <f t="shared" si="28"/>
        <v>36.5</v>
      </c>
      <c r="J751" s="32">
        <f t="shared" si="29"/>
        <v>10</v>
      </c>
    </row>
    <row r="752" spans="1:10" x14ac:dyDescent="0.2">
      <c r="A752" s="16">
        <v>42704</v>
      </c>
      <c r="B752" s="118">
        <v>11</v>
      </c>
      <c r="C752" s="24">
        <v>6</v>
      </c>
      <c r="D752" s="112">
        <v>6</v>
      </c>
      <c r="E752" s="117"/>
      <c r="F752" s="25">
        <f t="shared" si="30"/>
        <v>444</v>
      </c>
      <c r="G752" s="26">
        <f t="shared" si="31"/>
        <v>126</v>
      </c>
      <c r="H752" s="27"/>
      <c r="I752" s="28">
        <f t="shared" si="28"/>
        <v>37</v>
      </c>
      <c r="J752" s="28">
        <f t="shared" si="29"/>
        <v>10.5</v>
      </c>
    </row>
    <row r="753" spans="1:10" x14ac:dyDescent="0.2">
      <c r="A753" s="17">
        <v>42735</v>
      </c>
      <c r="B753" s="119">
        <v>12</v>
      </c>
      <c r="C753" s="15">
        <v>60</v>
      </c>
      <c r="D753" s="111">
        <v>378</v>
      </c>
      <c r="E753" s="225"/>
      <c r="F753" s="29">
        <f t="shared" si="30"/>
        <v>504</v>
      </c>
      <c r="G753" s="30">
        <f t="shared" si="31"/>
        <v>504</v>
      </c>
      <c r="H753" s="31"/>
      <c r="I753" s="32">
        <f t="shared" si="28"/>
        <v>42</v>
      </c>
      <c r="J753" s="32">
        <f t="shared" si="29"/>
        <v>42</v>
      </c>
    </row>
    <row r="754" spans="1:10" x14ac:dyDescent="0.2">
      <c r="A754" s="46" t="s">
        <v>24</v>
      </c>
      <c r="B754" s="120">
        <v>13</v>
      </c>
      <c r="C754" s="102">
        <f>SUM(C742:C753)</f>
        <v>504</v>
      </c>
      <c r="D754" s="42">
        <f>SUM(D742:D753)</f>
        <v>504</v>
      </c>
      <c r="E754" s="51"/>
      <c r="F754" s="47">
        <f>F753</f>
        <v>504</v>
      </c>
      <c r="G754" s="48">
        <f>G753</f>
        <v>504</v>
      </c>
      <c r="H754" s="49"/>
      <c r="I754" s="50">
        <f>I753</f>
        <v>42</v>
      </c>
      <c r="J754" s="50">
        <f>J753</f>
        <v>42</v>
      </c>
    </row>
    <row r="756" spans="1:10" x14ac:dyDescent="0.2">
      <c r="A756" s="66"/>
      <c r="B756" s="66"/>
      <c r="C756" s="67" t="s">
        <v>233</v>
      </c>
      <c r="D756" s="66" t="str">
        <f>C758</f>
        <v>nombre de componente 7</v>
      </c>
      <c r="E756" s="66"/>
      <c r="F756" s="66"/>
      <c r="G756" s="66"/>
      <c r="H756" s="66"/>
      <c r="I756" s="66"/>
      <c r="J756" s="66"/>
    </row>
    <row r="757" spans="1:10" x14ac:dyDescent="0.2">
      <c r="I757" s="338" t="s">
        <v>218</v>
      </c>
      <c r="J757" s="339"/>
    </row>
    <row r="758" spans="1:10" x14ac:dyDescent="0.2">
      <c r="A758" s="2" t="s">
        <v>11</v>
      </c>
      <c r="C758" s="340" t="s">
        <v>234</v>
      </c>
      <c r="D758" s="341"/>
      <c r="E758" s="341"/>
      <c r="F758" s="341"/>
      <c r="G758" s="341"/>
      <c r="H758" s="65"/>
      <c r="I758" s="131" t="s">
        <v>85</v>
      </c>
      <c r="J758" s="134">
        <f>beneficiarios!N377</f>
        <v>0</v>
      </c>
    </row>
    <row r="759" spans="1:10" x14ac:dyDescent="0.2">
      <c r="A759" s="2" t="s">
        <v>12</v>
      </c>
      <c r="C759" s="342" t="s">
        <v>94</v>
      </c>
      <c r="D759" s="343"/>
      <c r="E759" s="343"/>
      <c r="F759" s="343"/>
      <c r="G759" s="344"/>
      <c r="H759" s="65"/>
      <c r="I759" s="131" t="s">
        <v>215</v>
      </c>
      <c r="J759" s="134">
        <f>beneficiarios!N378</f>
        <v>0</v>
      </c>
    </row>
    <row r="760" spans="1:10" x14ac:dyDescent="0.2">
      <c r="A760" s="128" t="s">
        <v>13</v>
      </c>
      <c r="C760" s="342" t="s">
        <v>93</v>
      </c>
      <c r="D760" s="343"/>
      <c r="E760" s="343"/>
      <c r="F760" s="343"/>
      <c r="G760" s="344"/>
      <c r="H760" s="65"/>
      <c r="I760" s="132" t="s">
        <v>216</v>
      </c>
      <c r="J760" s="134">
        <f>beneficiarios!N379</f>
        <v>0</v>
      </c>
    </row>
    <row r="761" spans="1:10" ht="25.5" x14ac:dyDescent="0.2">
      <c r="A761" s="128" t="s">
        <v>14</v>
      </c>
      <c r="C761" s="345" t="s">
        <v>95</v>
      </c>
      <c r="D761" s="346"/>
      <c r="E761" s="346"/>
      <c r="F761" s="346"/>
      <c r="G761" s="347"/>
      <c r="H761" s="65"/>
      <c r="I761" s="132" t="s">
        <v>217</v>
      </c>
      <c r="J761" s="134">
        <f>beneficiarios!N380</f>
        <v>0</v>
      </c>
    </row>
    <row r="762" spans="1:10" x14ac:dyDescent="0.2">
      <c r="A762" s="1"/>
    </row>
    <row r="763" spans="1:10" x14ac:dyDescent="0.2">
      <c r="A763" s="2" t="s">
        <v>15</v>
      </c>
      <c r="C763" s="348">
        <v>42370</v>
      </c>
      <c r="D763" s="349"/>
      <c r="F763" s="224" t="s">
        <v>16</v>
      </c>
      <c r="G763" s="40"/>
      <c r="I763" s="348">
        <v>42735</v>
      </c>
      <c r="J763" s="349"/>
    </row>
    <row r="765" spans="1:10" x14ac:dyDescent="0.2">
      <c r="A765" s="350" t="s">
        <v>76</v>
      </c>
      <c r="B765" s="351"/>
      <c r="C765" s="348">
        <v>42434</v>
      </c>
      <c r="D765" s="352"/>
      <c r="E765" s="20"/>
      <c r="F765" s="224" t="s">
        <v>70</v>
      </c>
      <c r="G765" s="40"/>
      <c r="I765" s="353" t="s">
        <v>128</v>
      </c>
      <c r="J765" s="354"/>
    </row>
    <row r="766" spans="1:10" ht="13.5" thickBot="1" x14ac:dyDescent="0.25"/>
    <row r="767" spans="1:10" ht="13.5" thickBot="1" x14ac:dyDescent="0.25">
      <c r="A767" s="318" t="s">
        <v>84</v>
      </c>
      <c r="B767" s="319"/>
      <c r="C767" s="320" t="s">
        <v>97</v>
      </c>
      <c r="D767" s="321"/>
      <c r="E767" s="318" t="s">
        <v>77</v>
      </c>
      <c r="F767" s="319"/>
      <c r="G767" s="320" t="s">
        <v>96</v>
      </c>
      <c r="H767" s="321"/>
      <c r="I767" s="124" t="s">
        <v>88</v>
      </c>
      <c r="J767" s="125" t="s">
        <v>123</v>
      </c>
    </row>
    <row r="769" spans="1:10" x14ac:dyDescent="0.2">
      <c r="A769" s="35" t="s">
        <v>74</v>
      </c>
      <c r="C769" s="322" t="s">
        <v>122</v>
      </c>
      <c r="D769" s="323"/>
      <c r="E769" s="323"/>
      <c r="F769" s="323"/>
      <c r="G769" s="323"/>
      <c r="H769" s="323"/>
      <c r="I769" s="323"/>
      <c r="J769" s="324"/>
    </row>
    <row r="770" spans="1:10" x14ac:dyDescent="0.2">
      <c r="A770" s="36"/>
      <c r="C770" s="325"/>
      <c r="D770" s="326"/>
      <c r="E770" s="326"/>
      <c r="F770" s="326"/>
      <c r="G770" s="326"/>
      <c r="H770" s="326"/>
      <c r="I770" s="326"/>
      <c r="J770" s="327"/>
    </row>
    <row r="771" spans="1:10" x14ac:dyDescent="0.2">
      <c r="A771" s="1"/>
      <c r="C771" s="325"/>
      <c r="D771" s="326"/>
      <c r="E771" s="326"/>
      <c r="F771" s="326"/>
      <c r="G771" s="326"/>
      <c r="H771" s="326"/>
      <c r="I771" s="326"/>
      <c r="J771" s="327"/>
    </row>
    <row r="772" spans="1:10" x14ac:dyDescent="0.2">
      <c r="A772" s="1"/>
      <c r="C772" s="328"/>
      <c r="D772" s="329"/>
      <c r="E772" s="329"/>
      <c r="F772" s="329"/>
      <c r="G772" s="329"/>
      <c r="H772" s="329"/>
      <c r="I772" s="329"/>
      <c r="J772" s="330"/>
    </row>
    <row r="773" spans="1:10" x14ac:dyDescent="0.2">
      <c r="A773" s="1"/>
      <c r="C773" s="222"/>
      <c r="D773" s="222"/>
      <c r="E773" s="222"/>
      <c r="F773" s="222"/>
      <c r="G773" s="222"/>
      <c r="H773" s="222"/>
      <c r="I773" s="222"/>
      <c r="J773" s="222"/>
    </row>
    <row r="774" spans="1:10" x14ac:dyDescent="0.2">
      <c r="A774" s="21" t="s">
        <v>38</v>
      </c>
      <c r="C774" s="54" t="s">
        <v>122</v>
      </c>
      <c r="D774" s="84"/>
      <c r="E774" s="84"/>
      <c r="F774" s="84"/>
      <c r="G774" s="84"/>
      <c r="H774" s="84"/>
      <c r="I774" s="84"/>
      <c r="J774" s="85"/>
    </row>
    <row r="775" spans="1:10" x14ac:dyDescent="0.2">
      <c r="A775" s="22" t="s">
        <v>39</v>
      </c>
      <c r="C775" s="52"/>
      <c r="D775" s="86"/>
      <c r="E775" s="86"/>
      <c r="F775" s="86"/>
      <c r="G775" s="86"/>
      <c r="H775" s="86"/>
      <c r="I775" s="86"/>
      <c r="J775" s="87"/>
    </row>
    <row r="776" spans="1:10" x14ac:dyDescent="0.2">
      <c r="C776" s="52"/>
      <c r="D776" s="86"/>
      <c r="E776" s="86"/>
      <c r="F776" s="86"/>
      <c r="G776" s="86"/>
      <c r="H776" s="86"/>
      <c r="I776" s="86"/>
      <c r="J776" s="87"/>
    </row>
    <row r="777" spans="1:10" x14ac:dyDescent="0.2">
      <c r="C777" s="52"/>
      <c r="D777" s="86"/>
      <c r="E777" s="86"/>
      <c r="F777" s="86"/>
      <c r="G777" s="86"/>
      <c r="H777" s="86"/>
      <c r="I777" s="86"/>
      <c r="J777" s="87"/>
    </row>
    <row r="778" spans="1:10" x14ac:dyDescent="0.2">
      <c r="C778" s="53"/>
      <c r="D778" s="88"/>
      <c r="E778" s="88"/>
      <c r="F778" s="88"/>
      <c r="G778" s="88"/>
      <c r="H778" s="88"/>
      <c r="I778" s="88"/>
      <c r="J778" s="89"/>
    </row>
    <row r="779" spans="1:10" x14ac:dyDescent="0.2">
      <c r="A779" s="4"/>
      <c r="C779" s="37"/>
      <c r="D779" s="37"/>
      <c r="E779" s="37"/>
      <c r="F779" s="37"/>
      <c r="G779" s="37"/>
      <c r="H779" s="37"/>
      <c r="I779" s="37"/>
      <c r="J779" s="37"/>
    </row>
    <row r="780" spans="1:10" x14ac:dyDescent="0.2">
      <c r="A780" s="21" t="s">
        <v>37</v>
      </c>
      <c r="C780" s="58" t="s">
        <v>122</v>
      </c>
      <c r="D780" s="90"/>
      <c r="E780" s="90"/>
      <c r="F780" s="90"/>
      <c r="G780" s="90"/>
      <c r="H780" s="90"/>
      <c r="I780" s="90"/>
      <c r="J780" s="91"/>
    </row>
    <row r="781" spans="1:10" x14ac:dyDescent="0.2">
      <c r="A781" s="22"/>
      <c r="C781" s="56"/>
      <c r="D781" s="92"/>
      <c r="E781" s="92"/>
      <c r="F781" s="92"/>
      <c r="G781" s="92"/>
      <c r="H781" s="92"/>
      <c r="I781" s="92"/>
      <c r="J781" s="93"/>
    </row>
    <row r="782" spans="1:10" x14ac:dyDescent="0.2">
      <c r="C782" s="56"/>
      <c r="D782" s="92"/>
      <c r="E782" s="92"/>
      <c r="F782" s="92"/>
      <c r="G782" s="92"/>
      <c r="H782" s="92"/>
      <c r="I782" s="92"/>
      <c r="J782" s="93"/>
    </row>
    <row r="783" spans="1:10" x14ac:dyDescent="0.2">
      <c r="C783" s="56"/>
      <c r="D783" s="92"/>
      <c r="E783" s="92"/>
      <c r="F783" s="92"/>
      <c r="G783" s="92"/>
      <c r="H783" s="92"/>
      <c r="I783" s="92"/>
      <c r="J783" s="93"/>
    </row>
    <row r="784" spans="1:10" x14ac:dyDescent="0.2">
      <c r="C784" s="94"/>
      <c r="D784" s="95"/>
      <c r="E784" s="95"/>
      <c r="F784" s="95"/>
      <c r="G784" s="95"/>
      <c r="H784" s="95"/>
      <c r="I784" s="95"/>
      <c r="J784" s="96"/>
    </row>
    <row r="785" spans="1:10" x14ac:dyDescent="0.2">
      <c r="A785" s="1"/>
      <c r="C785" s="222"/>
      <c r="D785" s="222"/>
      <c r="E785" s="222"/>
      <c r="F785" s="222"/>
      <c r="G785" s="222"/>
      <c r="H785" s="222"/>
      <c r="I785" s="222"/>
      <c r="J785" s="222"/>
    </row>
    <row r="786" spans="1:10" x14ac:dyDescent="0.2">
      <c r="A786" s="21" t="s">
        <v>18</v>
      </c>
      <c r="C786" s="58" t="s">
        <v>122</v>
      </c>
      <c r="D786" s="90"/>
      <c r="E786" s="90"/>
      <c r="F786" s="90"/>
      <c r="G786" s="90"/>
      <c r="H786" s="90"/>
      <c r="I786" s="90"/>
      <c r="J786" s="91"/>
    </row>
    <row r="787" spans="1:10" x14ac:dyDescent="0.2">
      <c r="A787" s="22"/>
      <c r="C787" s="55"/>
      <c r="D787" s="92"/>
      <c r="E787" s="92"/>
      <c r="F787" s="92"/>
      <c r="G787" s="92"/>
      <c r="H787" s="92"/>
      <c r="I787" s="92"/>
      <c r="J787" s="93"/>
    </row>
    <row r="788" spans="1:10" x14ac:dyDescent="0.2">
      <c r="C788" s="55"/>
      <c r="D788" s="92"/>
      <c r="E788" s="92"/>
      <c r="F788" s="92"/>
      <c r="G788" s="92"/>
      <c r="H788" s="92"/>
      <c r="I788" s="92"/>
      <c r="J788" s="93"/>
    </row>
    <row r="789" spans="1:10" x14ac:dyDescent="0.2">
      <c r="C789" s="55"/>
      <c r="D789" s="92"/>
      <c r="E789" s="92"/>
      <c r="F789" s="92"/>
      <c r="G789" s="92"/>
      <c r="H789" s="92"/>
      <c r="I789" s="92"/>
      <c r="J789" s="93"/>
    </row>
    <row r="790" spans="1:10" x14ac:dyDescent="0.2">
      <c r="C790" s="55"/>
      <c r="D790" s="92"/>
      <c r="E790" s="92"/>
      <c r="F790" s="92"/>
      <c r="G790" s="92"/>
      <c r="H790" s="92"/>
      <c r="I790" s="92"/>
      <c r="J790" s="93"/>
    </row>
    <row r="791" spans="1:10" x14ac:dyDescent="0.2">
      <c r="C791" s="55"/>
      <c r="D791" s="92"/>
      <c r="E791" s="92"/>
      <c r="F791" s="92"/>
      <c r="G791" s="92"/>
      <c r="H791" s="92"/>
      <c r="I791" s="92"/>
      <c r="J791" s="93"/>
    </row>
    <row r="792" spans="1:10" x14ac:dyDescent="0.2">
      <c r="C792" s="56"/>
      <c r="D792" s="92"/>
      <c r="E792" s="92"/>
      <c r="F792" s="92"/>
      <c r="G792" s="92"/>
      <c r="H792" s="92"/>
      <c r="I792" s="92"/>
      <c r="J792" s="93"/>
    </row>
    <row r="793" spans="1:10" x14ac:dyDescent="0.2">
      <c r="C793" s="94"/>
      <c r="D793" s="95"/>
      <c r="E793" s="95"/>
      <c r="F793" s="95"/>
      <c r="G793" s="95"/>
      <c r="H793" s="95"/>
      <c r="I793" s="95"/>
      <c r="J793" s="96"/>
    </row>
    <row r="794" spans="1:10" x14ac:dyDescent="0.2">
      <c r="A794" s="1"/>
      <c r="C794" s="222"/>
      <c r="D794" s="222"/>
      <c r="E794" s="222"/>
      <c r="F794" s="222"/>
      <c r="G794" s="222"/>
      <c r="H794" s="222"/>
      <c r="I794" s="222"/>
      <c r="J794" s="222"/>
    </row>
    <row r="795" spans="1:10" x14ac:dyDescent="0.2">
      <c r="A795" s="2" t="s">
        <v>19</v>
      </c>
      <c r="C795" s="331">
        <v>0</v>
      </c>
      <c r="D795" s="332"/>
      <c r="F795" s="333" t="s">
        <v>20</v>
      </c>
      <c r="G795" s="334"/>
      <c r="I795" s="331">
        <v>0</v>
      </c>
      <c r="J795" s="332"/>
    </row>
    <row r="796" spans="1:10" x14ac:dyDescent="0.2">
      <c r="A796" s="4"/>
      <c r="B796" s="1"/>
      <c r="C796" s="223"/>
      <c r="D796" s="223"/>
      <c r="E796" s="1"/>
      <c r="F796" s="38"/>
      <c r="G796" s="38"/>
      <c r="I796" s="222"/>
      <c r="J796" s="222"/>
    </row>
    <row r="797" spans="1:10" x14ac:dyDescent="0.2">
      <c r="A797" s="219"/>
      <c r="B797" s="219" t="s">
        <v>67</v>
      </c>
      <c r="C797" s="220"/>
      <c r="D797" s="220"/>
      <c r="E797" s="221"/>
      <c r="G797" s="223"/>
      <c r="H797" s="1"/>
      <c r="I797" s="1"/>
      <c r="J797" s="1"/>
    </row>
    <row r="798" spans="1:10" x14ac:dyDescent="0.2">
      <c r="A798" s="42" t="s">
        <v>4</v>
      </c>
      <c r="B798" s="43"/>
      <c r="C798" s="102" t="s">
        <v>68</v>
      </c>
      <c r="D798" s="42" t="s">
        <v>80</v>
      </c>
      <c r="E798" s="51"/>
      <c r="F798" s="102" t="s">
        <v>69</v>
      </c>
      <c r="G798" s="45" t="s">
        <v>21</v>
      </c>
      <c r="H798" s="43"/>
      <c r="I798" s="102" t="s">
        <v>22</v>
      </c>
      <c r="J798" s="102" t="s">
        <v>23</v>
      </c>
    </row>
    <row r="799" spans="1:10" x14ac:dyDescent="0.2">
      <c r="A799" s="16">
        <v>42400</v>
      </c>
      <c r="B799" s="118">
        <v>1</v>
      </c>
      <c r="C799" s="24">
        <v>7</v>
      </c>
      <c r="D799" s="112">
        <v>7</v>
      </c>
      <c r="E799" s="117"/>
      <c r="F799" s="25">
        <f>C799</f>
        <v>7</v>
      </c>
      <c r="G799" s="26">
        <f>D799</f>
        <v>7</v>
      </c>
      <c r="H799" s="27"/>
      <c r="I799" s="28" t="e">
        <f t="shared" ref="I799:I810" si="32">F799/$F$476</f>
        <v>#DIV/0!</v>
      </c>
      <c r="J799" s="28" t="e">
        <f t="shared" ref="J799:J810" si="33">G799/$F$476</f>
        <v>#DIV/0!</v>
      </c>
    </row>
    <row r="800" spans="1:10" x14ac:dyDescent="0.2">
      <c r="A800" s="17">
        <v>42428</v>
      </c>
      <c r="B800" s="119">
        <v>2</v>
      </c>
      <c r="C800" s="15">
        <v>7</v>
      </c>
      <c r="D800" s="111">
        <v>7</v>
      </c>
      <c r="E800" s="225"/>
      <c r="F800" s="29">
        <f t="shared" ref="F800:F810" si="34">C800+F799</f>
        <v>14</v>
      </c>
      <c r="G800" s="30">
        <f t="shared" ref="G800:G810" si="35">D800+G799</f>
        <v>14</v>
      </c>
      <c r="H800" s="31"/>
      <c r="I800" s="32" t="e">
        <f t="shared" si="32"/>
        <v>#DIV/0!</v>
      </c>
      <c r="J800" s="32" t="e">
        <f t="shared" si="33"/>
        <v>#DIV/0!</v>
      </c>
    </row>
    <row r="801" spans="1:10" x14ac:dyDescent="0.2">
      <c r="A801" s="16">
        <v>42460</v>
      </c>
      <c r="B801" s="118">
        <v>3</v>
      </c>
      <c r="C801" s="24">
        <v>7</v>
      </c>
      <c r="D801" s="112">
        <v>7</v>
      </c>
      <c r="E801" s="117"/>
      <c r="F801" s="25">
        <f t="shared" si="34"/>
        <v>21</v>
      </c>
      <c r="G801" s="26">
        <f t="shared" si="35"/>
        <v>21</v>
      </c>
      <c r="H801" s="27"/>
      <c r="I801" s="28" t="e">
        <f t="shared" si="32"/>
        <v>#DIV/0!</v>
      </c>
      <c r="J801" s="28" t="e">
        <f t="shared" si="33"/>
        <v>#DIV/0!</v>
      </c>
    </row>
    <row r="802" spans="1:10" x14ac:dyDescent="0.2">
      <c r="A802" s="17">
        <v>42490</v>
      </c>
      <c r="B802" s="119">
        <v>4</v>
      </c>
      <c r="C802" s="15">
        <v>7</v>
      </c>
      <c r="D802" s="111">
        <v>7</v>
      </c>
      <c r="E802" s="225"/>
      <c r="F802" s="29">
        <f t="shared" si="34"/>
        <v>28</v>
      </c>
      <c r="G802" s="30">
        <f t="shared" si="35"/>
        <v>28</v>
      </c>
      <c r="H802" s="31"/>
      <c r="I802" s="32" t="e">
        <f t="shared" si="32"/>
        <v>#DIV/0!</v>
      </c>
      <c r="J802" s="32" t="e">
        <f t="shared" si="33"/>
        <v>#DIV/0!</v>
      </c>
    </row>
    <row r="803" spans="1:10" x14ac:dyDescent="0.2">
      <c r="A803" s="16">
        <v>42521</v>
      </c>
      <c r="B803" s="118">
        <v>5</v>
      </c>
      <c r="C803" s="24">
        <v>7</v>
      </c>
      <c r="D803" s="112">
        <v>7</v>
      </c>
      <c r="E803" s="117"/>
      <c r="F803" s="25">
        <f t="shared" si="34"/>
        <v>35</v>
      </c>
      <c r="G803" s="26">
        <f t="shared" si="35"/>
        <v>35</v>
      </c>
      <c r="H803" s="27"/>
      <c r="I803" s="28" t="e">
        <f t="shared" si="32"/>
        <v>#DIV/0!</v>
      </c>
      <c r="J803" s="28" t="e">
        <f t="shared" si="33"/>
        <v>#DIV/0!</v>
      </c>
    </row>
    <row r="804" spans="1:10" x14ac:dyDescent="0.2">
      <c r="A804" s="17">
        <v>42551</v>
      </c>
      <c r="B804" s="119">
        <v>6</v>
      </c>
      <c r="C804" s="15">
        <v>7</v>
      </c>
      <c r="D804" s="111">
        <v>7</v>
      </c>
      <c r="E804" s="225"/>
      <c r="F804" s="29">
        <f t="shared" si="34"/>
        <v>42</v>
      </c>
      <c r="G804" s="30">
        <f t="shared" si="35"/>
        <v>42</v>
      </c>
      <c r="H804" s="31"/>
      <c r="I804" s="32" t="e">
        <f t="shared" si="32"/>
        <v>#DIV/0!</v>
      </c>
      <c r="J804" s="32" t="e">
        <f t="shared" si="33"/>
        <v>#DIV/0!</v>
      </c>
    </row>
    <row r="805" spans="1:10" x14ac:dyDescent="0.2">
      <c r="A805" s="16">
        <v>42582</v>
      </c>
      <c r="B805" s="118">
        <v>7</v>
      </c>
      <c r="C805" s="24">
        <v>7</v>
      </c>
      <c r="D805" s="112">
        <v>7</v>
      </c>
      <c r="E805" s="117"/>
      <c r="F805" s="25">
        <f t="shared" si="34"/>
        <v>49</v>
      </c>
      <c r="G805" s="26">
        <f t="shared" si="35"/>
        <v>49</v>
      </c>
      <c r="H805" s="27"/>
      <c r="I805" s="28" t="e">
        <f t="shared" si="32"/>
        <v>#DIV/0!</v>
      </c>
      <c r="J805" s="28" t="e">
        <f t="shared" si="33"/>
        <v>#DIV/0!</v>
      </c>
    </row>
    <row r="806" spans="1:10" x14ac:dyDescent="0.2">
      <c r="A806" s="17">
        <v>42613</v>
      </c>
      <c r="B806" s="119">
        <v>8</v>
      </c>
      <c r="C806" s="15">
        <v>7</v>
      </c>
      <c r="D806" s="111">
        <v>7</v>
      </c>
      <c r="E806" s="225"/>
      <c r="F806" s="29">
        <f t="shared" si="34"/>
        <v>56</v>
      </c>
      <c r="G806" s="30">
        <f t="shared" si="35"/>
        <v>56</v>
      </c>
      <c r="H806" s="31"/>
      <c r="I806" s="32" t="e">
        <f t="shared" si="32"/>
        <v>#DIV/0!</v>
      </c>
      <c r="J806" s="32" t="e">
        <f t="shared" si="33"/>
        <v>#DIV/0!</v>
      </c>
    </row>
    <row r="807" spans="1:10" x14ac:dyDescent="0.2">
      <c r="A807" s="16">
        <v>42643</v>
      </c>
      <c r="B807" s="118">
        <v>9</v>
      </c>
      <c r="C807" s="24">
        <v>7</v>
      </c>
      <c r="D807" s="112">
        <v>7</v>
      </c>
      <c r="E807" s="117"/>
      <c r="F807" s="25">
        <f t="shared" si="34"/>
        <v>63</v>
      </c>
      <c r="G807" s="26">
        <f t="shared" si="35"/>
        <v>63</v>
      </c>
      <c r="H807" s="27"/>
      <c r="I807" s="28" t="e">
        <f t="shared" si="32"/>
        <v>#DIV/0!</v>
      </c>
      <c r="J807" s="28" t="e">
        <f t="shared" si="33"/>
        <v>#DIV/0!</v>
      </c>
    </row>
    <row r="808" spans="1:10" x14ac:dyDescent="0.2">
      <c r="A808" s="17">
        <v>42674</v>
      </c>
      <c r="B808" s="119">
        <v>10</v>
      </c>
      <c r="C808" s="15">
        <v>7</v>
      </c>
      <c r="D808" s="111">
        <v>7</v>
      </c>
      <c r="E808" s="225"/>
      <c r="F808" s="29">
        <f t="shared" si="34"/>
        <v>70</v>
      </c>
      <c r="G808" s="30">
        <f t="shared" si="35"/>
        <v>70</v>
      </c>
      <c r="H808" s="31"/>
      <c r="I808" s="32" t="e">
        <f t="shared" si="32"/>
        <v>#DIV/0!</v>
      </c>
      <c r="J808" s="32" t="e">
        <f t="shared" si="33"/>
        <v>#DIV/0!</v>
      </c>
    </row>
    <row r="809" spans="1:10" x14ac:dyDescent="0.2">
      <c r="A809" s="16">
        <v>42704</v>
      </c>
      <c r="B809" s="118">
        <v>11</v>
      </c>
      <c r="C809" s="24">
        <v>7</v>
      </c>
      <c r="D809" s="112">
        <v>7</v>
      </c>
      <c r="E809" s="117"/>
      <c r="F809" s="25">
        <f t="shared" si="34"/>
        <v>77</v>
      </c>
      <c r="G809" s="26">
        <f t="shared" si="35"/>
        <v>77</v>
      </c>
      <c r="H809" s="27"/>
      <c r="I809" s="28" t="e">
        <f t="shared" si="32"/>
        <v>#DIV/0!</v>
      </c>
      <c r="J809" s="28" t="e">
        <f t="shared" si="33"/>
        <v>#DIV/0!</v>
      </c>
    </row>
    <row r="810" spans="1:10" x14ac:dyDescent="0.2">
      <c r="A810" s="17">
        <v>42735</v>
      </c>
      <c r="B810" s="119">
        <v>12</v>
      </c>
      <c r="C810" s="15">
        <v>7</v>
      </c>
      <c r="D810" s="111">
        <v>7</v>
      </c>
      <c r="E810" s="225"/>
      <c r="F810" s="29">
        <f t="shared" si="34"/>
        <v>84</v>
      </c>
      <c r="G810" s="30">
        <f t="shared" si="35"/>
        <v>84</v>
      </c>
      <c r="H810" s="31"/>
      <c r="I810" s="32" t="e">
        <f t="shared" si="32"/>
        <v>#DIV/0!</v>
      </c>
      <c r="J810" s="32" t="e">
        <f t="shared" si="33"/>
        <v>#DIV/0!</v>
      </c>
    </row>
    <row r="811" spans="1:10" x14ac:dyDescent="0.2">
      <c r="A811" s="46" t="s">
        <v>24</v>
      </c>
      <c r="B811" s="120">
        <v>13</v>
      </c>
      <c r="C811" s="102">
        <f>SUM(C799:C810)</f>
        <v>84</v>
      </c>
      <c r="D811" s="42">
        <f>SUM(D799:D810)</f>
        <v>84</v>
      </c>
      <c r="E811" s="51"/>
      <c r="F811" s="47">
        <f>F810</f>
        <v>84</v>
      </c>
      <c r="G811" s="48">
        <f>G810</f>
        <v>84</v>
      </c>
      <c r="H811" s="49"/>
      <c r="I811" s="50" t="e">
        <f>I810</f>
        <v>#DIV/0!</v>
      </c>
      <c r="J811" s="50" t="e">
        <f>J810</f>
        <v>#DIV/0!</v>
      </c>
    </row>
    <row r="813" spans="1:10" x14ac:dyDescent="0.2">
      <c r="A813" s="66"/>
      <c r="B813" s="66"/>
      <c r="C813" s="67" t="s">
        <v>235</v>
      </c>
      <c r="D813" s="66" t="str">
        <f>C815</f>
        <v>nombre de componente 8</v>
      </c>
      <c r="E813" s="66"/>
      <c r="F813" s="66"/>
      <c r="G813" s="66"/>
      <c r="H813" s="66"/>
      <c r="I813" s="66"/>
      <c r="J813" s="66"/>
    </row>
    <row r="814" spans="1:10" x14ac:dyDescent="0.2">
      <c r="I814" s="338" t="s">
        <v>218</v>
      </c>
      <c r="J814" s="339"/>
    </row>
    <row r="815" spans="1:10" x14ac:dyDescent="0.2">
      <c r="A815" s="2" t="s">
        <v>11</v>
      </c>
      <c r="C815" s="340" t="s">
        <v>236</v>
      </c>
      <c r="D815" s="341"/>
      <c r="E815" s="341"/>
      <c r="F815" s="341"/>
      <c r="G815" s="341"/>
      <c r="H815" s="65"/>
      <c r="I815" s="131" t="s">
        <v>85</v>
      </c>
      <c r="J815" s="134">
        <f>beneficiarios!N384</f>
        <v>0</v>
      </c>
    </row>
    <row r="816" spans="1:10" x14ac:dyDescent="0.2">
      <c r="A816" s="2" t="s">
        <v>12</v>
      </c>
      <c r="C816" s="342" t="s">
        <v>94</v>
      </c>
      <c r="D816" s="343"/>
      <c r="E816" s="343"/>
      <c r="F816" s="343"/>
      <c r="G816" s="344"/>
      <c r="H816" s="65"/>
      <c r="I816" s="131" t="s">
        <v>215</v>
      </c>
      <c r="J816" s="134">
        <f>beneficiarios!N385</f>
        <v>0</v>
      </c>
    </row>
    <row r="817" spans="1:10" x14ac:dyDescent="0.2">
      <c r="A817" s="128" t="s">
        <v>13</v>
      </c>
      <c r="C817" s="342" t="s">
        <v>93</v>
      </c>
      <c r="D817" s="343"/>
      <c r="E817" s="343"/>
      <c r="F817" s="343"/>
      <c r="G817" s="344"/>
      <c r="H817" s="65"/>
      <c r="I817" s="132" t="s">
        <v>216</v>
      </c>
      <c r="J817" s="134">
        <f>beneficiarios!N386</f>
        <v>0</v>
      </c>
    </row>
    <row r="818" spans="1:10" ht="25.5" x14ac:dyDescent="0.2">
      <c r="A818" s="128" t="s">
        <v>14</v>
      </c>
      <c r="C818" s="345" t="s">
        <v>95</v>
      </c>
      <c r="D818" s="346"/>
      <c r="E818" s="346"/>
      <c r="F818" s="346"/>
      <c r="G818" s="347"/>
      <c r="H818" s="65"/>
      <c r="I818" s="132" t="s">
        <v>217</v>
      </c>
      <c r="J818" s="134">
        <f>beneficiarios!N387</f>
        <v>0</v>
      </c>
    </row>
    <row r="819" spans="1:10" x14ac:dyDescent="0.2">
      <c r="A819" s="1"/>
    </row>
    <row r="820" spans="1:10" x14ac:dyDescent="0.2">
      <c r="A820" s="2" t="s">
        <v>15</v>
      </c>
      <c r="C820" s="348">
        <v>42370</v>
      </c>
      <c r="D820" s="349"/>
      <c r="F820" s="224" t="s">
        <v>16</v>
      </c>
      <c r="G820" s="40"/>
      <c r="I820" s="348">
        <v>42735</v>
      </c>
      <c r="J820" s="349"/>
    </row>
    <row r="822" spans="1:10" x14ac:dyDescent="0.2">
      <c r="A822" s="350" t="s">
        <v>76</v>
      </c>
      <c r="B822" s="351"/>
      <c r="C822" s="348">
        <v>42434</v>
      </c>
      <c r="D822" s="352"/>
      <c r="E822" s="20"/>
      <c r="F822" s="224" t="s">
        <v>70</v>
      </c>
      <c r="G822" s="40"/>
      <c r="I822" s="353" t="s">
        <v>128</v>
      </c>
      <c r="J822" s="354"/>
    </row>
    <row r="823" spans="1:10" ht="13.5" thickBot="1" x14ac:dyDescent="0.25"/>
    <row r="824" spans="1:10" ht="13.5" thickBot="1" x14ac:dyDescent="0.25">
      <c r="A824" s="318" t="s">
        <v>84</v>
      </c>
      <c r="B824" s="319"/>
      <c r="C824" s="320" t="s">
        <v>97</v>
      </c>
      <c r="D824" s="321"/>
      <c r="E824" s="318" t="s">
        <v>77</v>
      </c>
      <c r="F824" s="319"/>
      <c r="G824" s="320" t="s">
        <v>96</v>
      </c>
      <c r="H824" s="321"/>
      <c r="I824" s="124" t="s">
        <v>88</v>
      </c>
      <c r="J824" s="125" t="s">
        <v>123</v>
      </c>
    </row>
    <row r="826" spans="1:10" x14ac:dyDescent="0.2">
      <c r="A826" s="35" t="s">
        <v>74</v>
      </c>
      <c r="C826" s="322" t="s">
        <v>122</v>
      </c>
      <c r="D826" s="323"/>
      <c r="E826" s="323"/>
      <c r="F826" s="323"/>
      <c r="G826" s="323"/>
      <c r="H826" s="323"/>
      <c r="I826" s="323"/>
      <c r="J826" s="324"/>
    </row>
    <row r="827" spans="1:10" x14ac:dyDescent="0.2">
      <c r="A827" s="36"/>
      <c r="C827" s="325"/>
      <c r="D827" s="326"/>
      <c r="E827" s="326"/>
      <c r="F827" s="326"/>
      <c r="G827" s="326"/>
      <c r="H827" s="326"/>
      <c r="I827" s="326"/>
      <c r="J827" s="327"/>
    </row>
    <row r="828" spans="1:10" x14ac:dyDescent="0.2">
      <c r="A828" s="1"/>
      <c r="C828" s="325"/>
      <c r="D828" s="326"/>
      <c r="E828" s="326"/>
      <c r="F828" s="326"/>
      <c r="G828" s="326"/>
      <c r="H828" s="326"/>
      <c r="I828" s="326"/>
      <c r="J828" s="327"/>
    </row>
    <row r="829" spans="1:10" x14ac:dyDescent="0.2">
      <c r="A829" s="1"/>
      <c r="C829" s="328"/>
      <c r="D829" s="329"/>
      <c r="E829" s="329"/>
      <c r="F829" s="329"/>
      <c r="G829" s="329"/>
      <c r="H829" s="329"/>
      <c r="I829" s="329"/>
      <c r="J829" s="330"/>
    </row>
    <row r="830" spans="1:10" x14ac:dyDescent="0.2">
      <c r="A830" s="1"/>
      <c r="C830" s="222"/>
      <c r="D830" s="222"/>
      <c r="E830" s="222"/>
      <c r="F830" s="222"/>
      <c r="G830" s="222"/>
      <c r="H830" s="222"/>
      <c r="I830" s="222"/>
      <c r="J830" s="222"/>
    </row>
    <row r="831" spans="1:10" x14ac:dyDescent="0.2">
      <c r="A831" s="21" t="s">
        <v>38</v>
      </c>
      <c r="C831" s="54" t="s">
        <v>122</v>
      </c>
      <c r="D831" s="84"/>
      <c r="E831" s="84"/>
      <c r="F831" s="84"/>
      <c r="G831" s="84"/>
      <c r="H831" s="84"/>
      <c r="I831" s="84"/>
      <c r="J831" s="85"/>
    </row>
    <row r="832" spans="1:10" x14ac:dyDescent="0.2">
      <c r="A832" s="22" t="s">
        <v>39</v>
      </c>
      <c r="C832" s="52"/>
      <c r="D832" s="86"/>
      <c r="E832" s="86"/>
      <c r="F832" s="86"/>
      <c r="G832" s="86"/>
      <c r="H832" s="86"/>
      <c r="I832" s="86"/>
      <c r="J832" s="87"/>
    </row>
    <row r="833" spans="1:10" x14ac:dyDescent="0.2">
      <c r="C833" s="52"/>
      <c r="D833" s="86"/>
      <c r="E833" s="86"/>
      <c r="F833" s="86"/>
      <c r="G833" s="86"/>
      <c r="H833" s="86"/>
      <c r="I833" s="86"/>
      <c r="J833" s="87"/>
    </row>
    <row r="834" spans="1:10" x14ac:dyDescent="0.2">
      <c r="C834" s="52"/>
      <c r="D834" s="86"/>
      <c r="E834" s="86"/>
      <c r="F834" s="86"/>
      <c r="G834" s="86"/>
      <c r="H834" s="86"/>
      <c r="I834" s="86"/>
      <c r="J834" s="87"/>
    </row>
    <row r="835" spans="1:10" x14ac:dyDescent="0.2">
      <c r="C835" s="53"/>
      <c r="D835" s="88"/>
      <c r="E835" s="88"/>
      <c r="F835" s="88"/>
      <c r="G835" s="88"/>
      <c r="H835" s="88"/>
      <c r="I835" s="88"/>
      <c r="J835" s="89"/>
    </row>
    <row r="836" spans="1:10" x14ac:dyDescent="0.2">
      <c r="A836" s="4"/>
      <c r="C836" s="37"/>
      <c r="D836" s="37"/>
      <c r="E836" s="37"/>
      <c r="F836" s="37"/>
      <c r="G836" s="37"/>
      <c r="H836" s="37"/>
      <c r="I836" s="37"/>
      <c r="J836" s="37"/>
    </row>
    <row r="837" spans="1:10" x14ac:dyDescent="0.2">
      <c r="A837" s="21" t="s">
        <v>37</v>
      </c>
      <c r="C837" s="58" t="s">
        <v>122</v>
      </c>
      <c r="D837" s="90"/>
      <c r="E837" s="90"/>
      <c r="F837" s="90"/>
      <c r="G837" s="90"/>
      <c r="H837" s="90"/>
      <c r="I837" s="90"/>
      <c r="J837" s="91"/>
    </row>
    <row r="838" spans="1:10" x14ac:dyDescent="0.2">
      <c r="A838" s="22"/>
      <c r="C838" s="56"/>
      <c r="D838" s="92"/>
      <c r="E838" s="92"/>
      <c r="F838" s="92"/>
      <c r="G838" s="92"/>
      <c r="H838" s="92"/>
      <c r="I838" s="92"/>
      <c r="J838" s="93"/>
    </row>
    <row r="839" spans="1:10" x14ac:dyDescent="0.2">
      <c r="C839" s="56"/>
      <c r="D839" s="92"/>
      <c r="E839" s="92"/>
      <c r="F839" s="92"/>
      <c r="G839" s="92"/>
      <c r="H839" s="92"/>
      <c r="I839" s="92"/>
      <c r="J839" s="93"/>
    </row>
    <row r="840" spans="1:10" x14ac:dyDescent="0.2">
      <c r="C840" s="56"/>
      <c r="D840" s="92"/>
      <c r="E840" s="92"/>
      <c r="F840" s="92"/>
      <c r="G840" s="92"/>
      <c r="H840" s="92"/>
      <c r="I840" s="92"/>
      <c r="J840" s="93"/>
    </row>
    <row r="841" spans="1:10" x14ac:dyDescent="0.2">
      <c r="C841" s="94"/>
      <c r="D841" s="95"/>
      <c r="E841" s="95"/>
      <c r="F841" s="95"/>
      <c r="G841" s="95"/>
      <c r="H841" s="95"/>
      <c r="I841" s="95"/>
      <c r="J841" s="96"/>
    </row>
    <row r="842" spans="1:10" x14ac:dyDescent="0.2">
      <c r="A842" s="1"/>
      <c r="C842" s="222"/>
      <c r="D842" s="222"/>
      <c r="E842" s="222"/>
      <c r="F842" s="222"/>
      <c r="G842" s="222"/>
      <c r="H842" s="222"/>
      <c r="I842" s="222"/>
      <c r="J842" s="222"/>
    </row>
    <row r="843" spans="1:10" x14ac:dyDescent="0.2">
      <c r="A843" s="21" t="s">
        <v>18</v>
      </c>
      <c r="C843" s="58" t="s">
        <v>122</v>
      </c>
      <c r="D843" s="90"/>
      <c r="E843" s="90"/>
      <c r="F843" s="90"/>
      <c r="G843" s="90"/>
      <c r="H843" s="90"/>
      <c r="I843" s="90"/>
      <c r="J843" s="91"/>
    </row>
    <row r="844" spans="1:10" x14ac:dyDescent="0.2">
      <c r="A844" s="22"/>
      <c r="C844" s="55"/>
      <c r="D844" s="92"/>
      <c r="E844" s="92"/>
      <c r="F844" s="92"/>
      <c r="G844" s="92"/>
      <c r="H844" s="92"/>
      <c r="I844" s="92"/>
      <c r="J844" s="93"/>
    </row>
    <row r="845" spans="1:10" x14ac:dyDescent="0.2">
      <c r="C845" s="55"/>
      <c r="D845" s="92"/>
      <c r="E845" s="92"/>
      <c r="F845" s="92"/>
      <c r="G845" s="92"/>
      <c r="H845" s="92"/>
      <c r="I845" s="92"/>
      <c r="J845" s="93"/>
    </row>
    <row r="846" spans="1:10" x14ac:dyDescent="0.2">
      <c r="C846" s="55"/>
      <c r="D846" s="92"/>
      <c r="E846" s="92"/>
      <c r="F846" s="92"/>
      <c r="G846" s="92"/>
      <c r="H846" s="92"/>
      <c r="I846" s="92"/>
      <c r="J846" s="93"/>
    </row>
    <row r="847" spans="1:10" x14ac:dyDescent="0.2">
      <c r="C847" s="55"/>
      <c r="D847" s="92"/>
      <c r="E847" s="92"/>
      <c r="F847" s="92"/>
      <c r="G847" s="92"/>
      <c r="H847" s="92"/>
      <c r="I847" s="92"/>
      <c r="J847" s="93"/>
    </row>
    <row r="848" spans="1:10" x14ac:dyDescent="0.2">
      <c r="C848" s="55"/>
      <c r="D848" s="92"/>
      <c r="E848" s="92"/>
      <c r="F848" s="92"/>
      <c r="G848" s="92"/>
      <c r="H848" s="92"/>
      <c r="I848" s="92"/>
      <c r="J848" s="93"/>
    </row>
    <row r="849" spans="1:10" x14ac:dyDescent="0.2">
      <c r="C849" s="56"/>
      <c r="D849" s="92"/>
      <c r="E849" s="92"/>
      <c r="F849" s="92"/>
      <c r="G849" s="92"/>
      <c r="H849" s="92"/>
      <c r="I849" s="92"/>
      <c r="J849" s="93"/>
    </row>
    <row r="850" spans="1:10" x14ac:dyDescent="0.2">
      <c r="C850" s="94"/>
      <c r="D850" s="95"/>
      <c r="E850" s="95"/>
      <c r="F850" s="95"/>
      <c r="G850" s="95"/>
      <c r="H850" s="95"/>
      <c r="I850" s="95"/>
      <c r="J850" s="96"/>
    </row>
    <row r="851" spans="1:10" x14ac:dyDescent="0.2">
      <c r="A851" s="1"/>
      <c r="C851" s="222"/>
      <c r="D851" s="222"/>
      <c r="E851" s="222"/>
      <c r="F851" s="222"/>
      <c r="G851" s="222"/>
      <c r="H851" s="222"/>
      <c r="I851" s="222"/>
      <c r="J851" s="222"/>
    </row>
    <row r="852" spans="1:10" x14ac:dyDescent="0.2">
      <c r="A852" s="2" t="s">
        <v>19</v>
      </c>
      <c r="C852" s="331">
        <v>0</v>
      </c>
      <c r="D852" s="332"/>
      <c r="F852" s="333" t="s">
        <v>20</v>
      </c>
      <c r="G852" s="334"/>
      <c r="I852" s="331">
        <v>0</v>
      </c>
      <c r="J852" s="332"/>
    </row>
    <row r="853" spans="1:10" x14ac:dyDescent="0.2">
      <c r="A853" s="4"/>
      <c r="B853" s="1"/>
      <c r="C853" s="223"/>
      <c r="D853" s="223"/>
      <c r="E853" s="1"/>
      <c r="F853" s="38"/>
      <c r="G853" s="38"/>
      <c r="I853" s="222"/>
      <c r="J853" s="222"/>
    </row>
    <row r="854" spans="1:10" x14ac:dyDescent="0.2">
      <c r="A854" s="219"/>
      <c r="B854" s="219" t="s">
        <v>67</v>
      </c>
      <c r="C854" s="220"/>
      <c r="D854" s="220"/>
      <c r="E854" s="221"/>
      <c r="G854" s="223"/>
      <c r="H854" s="1"/>
      <c r="I854" s="1"/>
      <c r="J854" s="1"/>
    </row>
    <row r="855" spans="1:10" x14ac:dyDescent="0.2">
      <c r="A855" s="42" t="s">
        <v>4</v>
      </c>
      <c r="B855" s="43"/>
      <c r="C855" s="102" t="s">
        <v>68</v>
      </c>
      <c r="D855" s="42" t="s">
        <v>80</v>
      </c>
      <c r="E855" s="51"/>
      <c r="F855" s="102" t="s">
        <v>69</v>
      </c>
      <c r="G855" s="45" t="s">
        <v>21</v>
      </c>
      <c r="H855" s="43"/>
      <c r="I855" s="102" t="s">
        <v>22</v>
      </c>
      <c r="J855" s="102" t="s">
        <v>23</v>
      </c>
    </row>
    <row r="856" spans="1:10" x14ac:dyDescent="0.2">
      <c r="A856" s="16">
        <v>42400</v>
      </c>
      <c r="B856" s="118">
        <v>1</v>
      </c>
      <c r="C856" s="24">
        <v>8</v>
      </c>
      <c r="D856" s="112">
        <v>8</v>
      </c>
      <c r="E856" s="117"/>
      <c r="F856" s="25">
        <f>C856</f>
        <v>8</v>
      </c>
      <c r="G856" s="26">
        <f>D856</f>
        <v>8</v>
      </c>
      <c r="H856" s="27"/>
      <c r="I856" s="28">
        <f t="shared" ref="I856:I867" si="36">F856/$F$535</f>
        <v>0.66666666666666663</v>
      </c>
      <c r="J856" s="28">
        <f t="shared" ref="J856:J867" si="37">G856/$F$535</f>
        <v>0.66666666666666663</v>
      </c>
    </row>
    <row r="857" spans="1:10" x14ac:dyDescent="0.2">
      <c r="A857" s="17">
        <v>42428</v>
      </c>
      <c r="B857" s="119">
        <v>2</v>
      </c>
      <c r="C857" s="15">
        <v>8</v>
      </c>
      <c r="D857" s="111">
        <v>8</v>
      </c>
      <c r="E857" s="225"/>
      <c r="F857" s="29">
        <f t="shared" ref="F857:F867" si="38">C857+F856</f>
        <v>16</v>
      </c>
      <c r="G857" s="30">
        <f t="shared" ref="G857:G867" si="39">D857+G856</f>
        <v>16</v>
      </c>
      <c r="H857" s="31"/>
      <c r="I857" s="32">
        <f t="shared" si="36"/>
        <v>1.3333333333333333</v>
      </c>
      <c r="J857" s="32">
        <f t="shared" si="37"/>
        <v>1.3333333333333333</v>
      </c>
    </row>
    <row r="858" spans="1:10" x14ac:dyDescent="0.2">
      <c r="A858" s="16">
        <v>42460</v>
      </c>
      <c r="B858" s="118">
        <v>3</v>
      </c>
      <c r="C858" s="24">
        <v>8</v>
      </c>
      <c r="D858" s="112">
        <v>8</v>
      </c>
      <c r="E858" s="117"/>
      <c r="F858" s="25">
        <f t="shared" si="38"/>
        <v>24</v>
      </c>
      <c r="G858" s="26">
        <f t="shared" si="39"/>
        <v>24</v>
      </c>
      <c r="H858" s="27"/>
      <c r="I858" s="28">
        <f t="shared" si="36"/>
        <v>2</v>
      </c>
      <c r="J858" s="28">
        <f t="shared" si="37"/>
        <v>2</v>
      </c>
    </row>
    <row r="859" spans="1:10" x14ac:dyDescent="0.2">
      <c r="A859" s="17">
        <v>42490</v>
      </c>
      <c r="B859" s="119">
        <v>4</v>
      </c>
      <c r="C859" s="15">
        <v>8</v>
      </c>
      <c r="D859" s="111">
        <v>8</v>
      </c>
      <c r="E859" s="225"/>
      <c r="F859" s="29">
        <f t="shared" si="38"/>
        <v>32</v>
      </c>
      <c r="G859" s="30">
        <f t="shared" si="39"/>
        <v>32</v>
      </c>
      <c r="H859" s="31"/>
      <c r="I859" s="32">
        <f t="shared" si="36"/>
        <v>2.6666666666666665</v>
      </c>
      <c r="J859" s="32">
        <f t="shared" si="37"/>
        <v>2.6666666666666665</v>
      </c>
    </row>
    <row r="860" spans="1:10" x14ac:dyDescent="0.2">
      <c r="A860" s="16">
        <v>42521</v>
      </c>
      <c r="B860" s="118">
        <v>5</v>
      </c>
      <c r="C860" s="24">
        <v>8</v>
      </c>
      <c r="D860" s="112">
        <v>8</v>
      </c>
      <c r="E860" s="117"/>
      <c r="F860" s="25">
        <f t="shared" si="38"/>
        <v>40</v>
      </c>
      <c r="G860" s="26">
        <f t="shared" si="39"/>
        <v>40</v>
      </c>
      <c r="H860" s="27"/>
      <c r="I860" s="28">
        <f t="shared" si="36"/>
        <v>3.3333333333333335</v>
      </c>
      <c r="J860" s="28">
        <f t="shared" si="37"/>
        <v>3.3333333333333335</v>
      </c>
    </row>
    <row r="861" spans="1:10" x14ac:dyDescent="0.2">
      <c r="A861" s="17">
        <v>42551</v>
      </c>
      <c r="B861" s="119">
        <v>6</v>
      </c>
      <c r="C861" s="15">
        <v>8</v>
      </c>
      <c r="D861" s="111">
        <v>8</v>
      </c>
      <c r="E861" s="225"/>
      <c r="F861" s="29">
        <f t="shared" si="38"/>
        <v>48</v>
      </c>
      <c r="G861" s="30">
        <f t="shared" si="39"/>
        <v>48</v>
      </c>
      <c r="H861" s="31"/>
      <c r="I861" s="32">
        <f t="shared" si="36"/>
        <v>4</v>
      </c>
      <c r="J861" s="32">
        <f t="shared" si="37"/>
        <v>4</v>
      </c>
    </row>
    <row r="862" spans="1:10" x14ac:dyDescent="0.2">
      <c r="A862" s="16">
        <v>42582</v>
      </c>
      <c r="B862" s="118">
        <v>7</v>
      </c>
      <c r="C862" s="24">
        <v>8</v>
      </c>
      <c r="D862" s="112">
        <v>8</v>
      </c>
      <c r="E862" s="117"/>
      <c r="F862" s="25">
        <f t="shared" si="38"/>
        <v>56</v>
      </c>
      <c r="G862" s="26">
        <f t="shared" si="39"/>
        <v>56</v>
      </c>
      <c r="H862" s="27"/>
      <c r="I862" s="28">
        <f t="shared" si="36"/>
        <v>4.666666666666667</v>
      </c>
      <c r="J862" s="28">
        <f t="shared" si="37"/>
        <v>4.666666666666667</v>
      </c>
    </row>
    <row r="863" spans="1:10" x14ac:dyDescent="0.2">
      <c r="A863" s="17">
        <v>42613</v>
      </c>
      <c r="B863" s="119">
        <v>8</v>
      </c>
      <c r="C863" s="15">
        <v>8</v>
      </c>
      <c r="D863" s="111">
        <v>8</v>
      </c>
      <c r="E863" s="225"/>
      <c r="F863" s="29">
        <f t="shared" si="38"/>
        <v>64</v>
      </c>
      <c r="G863" s="30">
        <f t="shared" si="39"/>
        <v>64</v>
      </c>
      <c r="H863" s="31"/>
      <c r="I863" s="32">
        <f t="shared" si="36"/>
        <v>5.333333333333333</v>
      </c>
      <c r="J863" s="32">
        <f t="shared" si="37"/>
        <v>5.333333333333333</v>
      </c>
    </row>
    <row r="864" spans="1:10" x14ac:dyDescent="0.2">
      <c r="A864" s="16">
        <v>42643</v>
      </c>
      <c r="B864" s="118">
        <v>9</v>
      </c>
      <c r="C864" s="24">
        <v>8</v>
      </c>
      <c r="D864" s="112">
        <v>8</v>
      </c>
      <c r="E864" s="117"/>
      <c r="F864" s="25">
        <f t="shared" si="38"/>
        <v>72</v>
      </c>
      <c r="G864" s="26">
        <f t="shared" si="39"/>
        <v>72</v>
      </c>
      <c r="H864" s="27"/>
      <c r="I864" s="28">
        <f t="shared" si="36"/>
        <v>6</v>
      </c>
      <c r="J864" s="28">
        <f t="shared" si="37"/>
        <v>6</v>
      </c>
    </row>
    <row r="865" spans="1:10" x14ac:dyDescent="0.2">
      <c r="A865" s="17">
        <v>42674</v>
      </c>
      <c r="B865" s="119">
        <v>10</v>
      </c>
      <c r="C865" s="15">
        <v>8</v>
      </c>
      <c r="D865" s="111">
        <v>8</v>
      </c>
      <c r="E865" s="225"/>
      <c r="F865" s="29">
        <f t="shared" si="38"/>
        <v>80</v>
      </c>
      <c r="G865" s="30">
        <f t="shared" si="39"/>
        <v>80</v>
      </c>
      <c r="H865" s="31"/>
      <c r="I865" s="32">
        <f t="shared" si="36"/>
        <v>6.666666666666667</v>
      </c>
      <c r="J865" s="32">
        <f t="shared" si="37"/>
        <v>6.666666666666667</v>
      </c>
    </row>
    <row r="866" spans="1:10" x14ac:dyDescent="0.2">
      <c r="A866" s="16">
        <v>42704</v>
      </c>
      <c r="B866" s="118">
        <v>11</v>
      </c>
      <c r="C866" s="24">
        <v>8</v>
      </c>
      <c r="D866" s="112">
        <v>8</v>
      </c>
      <c r="E866" s="117"/>
      <c r="F866" s="25">
        <f t="shared" si="38"/>
        <v>88</v>
      </c>
      <c r="G866" s="26">
        <f t="shared" si="39"/>
        <v>88</v>
      </c>
      <c r="H866" s="27"/>
      <c r="I866" s="28">
        <f t="shared" si="36"/>
        <v>7.333333333333333</v>
      </c>
      <c r="J866" s="28">
        <f t="shared" si="37"/>
        <v>7.333333333333333</v>
      </c>
    </row>
    <row r="867" spans="1:10" x14ac:dyDescent="0.2">
      <c r="A867" s="17">
        <v>42735</v>
      </c>
      <c r="B867" s="119">
        <v>12</v>
      </c>
      <c r="C867" s="15">
        <v>8</v>
      </c>
      <c r="D867" s="111">
        <v>8</v>
      </c>
      <c r="E867" s="225"/>
      <c r="F867" s="29">
        <f t="shared" si="38"/>
        <v>96</v>
      </c>
      <c r="G867" s="30">
        <f t="shared" si="39"/>
        <v>96</v>
      </c>
      <c r="H867" s="31"/>
      <c r="I867" s="32">
        <f t="shared" si="36"/>
        <v>8</v>
      </c>
      <c r="J867" s="32">
        <f t="shared" si="37"/>
        <v>8</v>
      </c>
    </row>
    <row r="868" spans="1:10" x14ac:dyDescent="0.2">
      <c r="A868" s="46" t="s">
        <v>24</v>
      </c>
      <c r="B868" s="120">
        <v>13</v>
      </c>
      <c r="C868" s="102">
        <f>SUM(C856:C867)</f>
        <v>96</v>
      </c>
      <c r="D868" s="42">
        <f>SUM(D856:D867)</f>
        <v>96</v>
      </c>
      <c r="E868" s="51"/>
      <c r="F868" s="47">
        <f>F867</f>
        <v>96</v>
      </c>
      <c r="G868" s="48">
        <f>G867</f>
        <v>96</v>
      </c>
      <c r="H868" s="49"/>
      <c r="I868" s="50">
        <f>I867</f>
        <v>8</v>
      </c>
      <c r="J868" s="50">
        <f>J867</f>
        <v>8</v>
      </c>
    </row>
  </sheetData>
  <sheetProtection algorithmName="SHA-512" hashValue="dVkOvupqMLj0vxEEQNUNr93Pq2WKypmpKlXPu0TB5FZhZDeGfU5Y9xNycor4f+fmSw86no+iPRSTQmFRZYrCuA==" saltValue="xcZliQ8cRIsw0v36gW5VAg==" spinCount="100000" sheet="1" objects="1" scenarios="1"/>
  <protectedRanges>
    <protectedRange sqref="C72:D72 G72:H72 J72" name="c2indicador"/>
    <protectedRange sqref="C188:D188 G188:H188 J188 C430:D430 G430:H430 J430 C489:D489 G489:H489 J489 C824:D824 G824:H824 J824 C767:D767 G767:H767 J767" name="c4indicador"/>
    <protectedRange sqref="C159:D159 I159:J159 C344:D344 I344:J344 C401:D401 I401:J401 C681:D681 I681:J681 C738:D738 I738:J738" name="c3valores"/>
    <protectedRange sqref="C43:D43 I43:J43" name="c1valores"/>
    <protectedRange sqref="D220:D231 D464:D475 D523:D534 D856:D867 D799:D810" name="c4avance"/>
    <protectedRange sqref="D105:D116" name="c2avance"/>
    <protectedRange sqref="C220:C231 C464:C475 C523:C534 C856:C867 C799:C810" name="c4metas"/>
    <protectedRange sqref="C443:J448 C837:J841 C780:J784 C200:J203 C502:J507" name="c4proyectos"/>
    <protectedRange sqref="I186:J186 I128:J128 I70:J70 I10:J10 I314:J314 I371:J371 I428:J428 I487:J487 I822:J822 I651:J651 I708:J708 I765:J765" name="c4personas"/>
    <protectedRange sqref="I184:J184 I426:J426 I485:J485 I820:J820 I763:J763" name="c4termino"/>
    <protectedRange sqref="C179:G179 C421:G421 C480:G480 C815:G818 C758:G761" name="c4plan"/>
    <protectedRange sqref="C150:J157 C335:J342 C392:J399 C672:J679 C729:J736" name="c3actividades"/>
    <protectedRange sqref="C137:J142 C323:J327 C380:J384 C660:J664 C717:J721" name="c3fines"/>
    <protectedRange sqref="C128:D128 C314:D314 C371:D371 C651:D651 C708:D708" name="c3actualizacion"/>
    <protectedRange sqref="C126:D126 C312:D312 C369:D369 C649:D649 C706:D706" name="c3inicio"/>
    <protectedRange sqref="C105:C116" name="c2metas"/>
    <protectedRange sqref="C85:J89" name="c2proyectos"/>
    <protectedRange sqref="C74:J77" name="c2descripcion"/>
    <protectedRange sqref="I68:J68" name="c2termino"/>
    <protectedRange sqref="C63:G63" name="c2plan"/>
    <protectedRange sqref="C35:J41" name="c1actividades"/>
    <protectedRange sqref="C19:J23" name="c1fines"/>
    <protectedRange sqref="C10:D10" name="c1actualizacion"/>
    <protectedRange sqref="C8:D8" name="c1inicio"/>
    <protectedRange sqref="I8:J8" name="c1termino"/>
    <protectedRange sqref="C14:J17" name="c1descripcion"/>
    <protectedRange sqref="C25:J33" name="c1proyectos"/>
    <protectedRange sqref="C47:C58" name="c1metas"/>
    <protectedRange sqref="C68:D68" name="c2inicio"/>
    <protectedRange sqref="C70:D70" name="c2actualizacion"/>
    <protectedRange sqref="C79:J83" name="c2fines"/>
    <protectedRange sqref="C91:J99" name="c2actividades"/>
    <protectedRange sqref="C121:G121 C307:G307 C364:G364 C644:G647 C701:G704" name="c3plan"/>
    <protectedRange sqref="I126:J126 I312:J312 I369:J369 I649:J649 I706:J706" name="c3termino"/>
    <protectedRange sqref="C132:J135 C318:J321 C375:J378 C655:J658 C712:J715" name="c3descripcion"/>
    <protectedRange sqref="C144:J148 C329:J333 C386:J390 C666:J670 C723:J727" name="c3proyectos"/>
    <protectedRange sqref="C163:C174 C348:C359 C405:C416 C685:C696 C742:C753" name="c3metas"/>
    <protectedRange sqref="C184:D184 C426:D426 C485:D485 C820:D820 C763:D763" name="c4inicio"/>
    <protectedRange sqref="C186:D186 C428:D428 C487:D487 C822:D822 C765:D765" name="c4actualizacion"/>
    <protectedRange sqref="C437:J441 C496:J500 C831:J835 C774:J778 C195:J198" name="c4fines"/>
    <protectedRange sqref="C190:J193 C432:J435 C491:J494 C826:J829 C769:J772" name="c4descripcion"/>
    <protectedRange sqref="C450:J458 C843:J850 C786:J793 C205:J214 C509:J517" name="c4actividades"/>
    <protectedRange sqref="D47:D58" name="c1avance"/>
    <protectedRange sqref="D163:D174 D348:D359 D405:D416 D685:D696 D742:D753" name="c3avance"/>
    <protectedRange sqref="C101:D101 I101:J101" name="c2valores"/>
    <protectedRange sqref="C216:D216 I216:J216 C460:D460 I460:J460 C519:D519 I519:J519 C852:D852 I852:J852 C795:D795 I795:J795" name="c4valores"/>
    <protectedRange sqref="C130:D130 G130:H130 J130 C316:D316 G316:H316 J316 C373:D373 G373:H373 J373 C653:D653 G653:H653 J653 C710:D710 G710:H710 J710" name="c3indicador"/>
    <protectedRange sqref="C12:D12 G12:H12 J12" name="c1indicador"/>
    <protectedRange sqref="C66:G66 C310:G310" name="c1plan_3"/>
    <protectedRange sqref="C124:G124 C182:G182 C367:G367 C483:G483 C424:G424" name="c1plan_4"/>
    <protectedRange sqref="C3:G4 C64:G64 C122:G122 C180:G180 C308:G308 C365:G365 C481:G481 C422:G422" name="c1plan_10"/>
    <protectedRange sqref="C5:G6 C65:G65 C123:G123 C181:G181 C309:G309 C366:G366 C482:G482 C423:G423" name="c1plan_3_2"/>
  </protectedRanges>
  <mergeCells count="223">
    <mergeCell ref="A489:B489"/>
    <mergeCell ref="C489:D489"/>
    <mergeCell ref="E489:F489"/>
    <mergeCell ref="G489:H489"/>
    <mergeCell ref="C491:J494"/>
    <mergeCell ref="C519:D519"/>
    <mergeCell ref="F519:G519"/>
    <mergeCell ref="I519:J519"/>
    <mergeCell ref="C480:G480"/>
    <mergeCell ref="C481:G481"/>
    <mergeCell ref="C482:G482"/>
    <mergeCell ref="C483:G483"/>
    <mergeCell ref="C485:D485"/>
    <mergeCell ref="I485:J485"/>
    <mergeCell ref="A487:B487"/>
    <mergeCell ref="C487:D487"/>
    <mergeCell ref="I487:J487"/>
    <mergeCell ref="A430:B430"/>
    <mergeCell ref="C430:D430"/>
    <mergeCell ref="E430:F430"/>
    <mergeCell ref="G430:H430"/>
    <mergeCell ref="C432:J435"/>
    <mergeCell ref="C460:D460"/>
    <mergeCell ref="F460:G460"/>
    <mergeCell ref="I460:J460"/>
    <mergeCell ref="I479:J479"/>
    <mergeCell ref="I420:J420"/>
    <mergeCell ref="C421:G421"/>
    <mergeCell ref="C422:G422"/>
    <mergeCell ref="C423:G423"/>
    <mergeCell ref="C424:G424"/>
    <mergeCell ref="C426:D426"/>
    <mergeCell ref="I426:J426"/>
    <mergeCell ref="A428:B428"/>
    <mergeCell ref="C428:D428"/>
    <mergeCell ref="I428:J428"/>
    <mergeCell ref="C401:D401"/>
    <mergeCell ref="I401:J401"/>
    <mergeCell ref="A373:B373"/>
    <mergeCell ref="C373:D373"/>
    <mergeCell ref="E373:F373"/>
    <mergeCell ref="G373:H373"/>
    <mergeCell ref="C375:J378"/>
    <mergeCell ref="C366:G366"/>
    <mergeCell ref="C367:G367"/>
    <mergeCell ref="C369:D369"/>
    <mergeCell ref="I369:J369"/>
    <mergeCell ref="A371:B371"/>
    <mergeCell ref="C371:D371"/>
    <mergeCell ref="I371:J371"/>
    <mergeCell ref="C380:J380"/>
    <mergeCell ref="C344:D344"/>
    <mergeCell ref="I344:J344"/>
    <mergeCell ref="I363:J363"/>
    <mergeCell ref="C364:G364"/>
    <mergeCell ref="C365:G365"/>
    <mergeCell ref="A316:B316"/>
    <mergeCell ref="C316:D316"/>
    <mergeCell ref="E316:F316"/>
    <mergeCell ref="G316:H316"/>
    <mergeCell ref="C318:J321"/>
    <mergeCell ref="C312:D312"/>
    <mergeCell ref="I312:J312"/>
    <mergeCell ref="A314:B314"/>
    <mergeCell ref="C314:D314"/>
    <mergeCell ref="I314:J314"/>
    <mergeCell ref="I306:J306"/>
    <mergeCell ref="C307:G307"/>
    <mergeCell ref="C308:G308"/>
    <mergeCell ref="C309:G309"/>
    <mergeCell ref="C310:G310"/>
    <mergeCell ref="C3:G3"/>
    <mergeCell ref="C4:G4"/>
    <mergeCell ref="C5:G5"/>
    <mergeCell ref="C6:G6"/>
    <mergeCell ref="I2:J2"/>
    <mergeCell ref="C70:D70"/>
    <mergeCell ref="A70:B70"/>
    <mergeCell ref="I70:J70"/>
    <mergeCell ref="C74:J77"/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F10:H10"/>
    <mergeCell ref="C101:D101"/>
    <mergeCell ref="F101:G101"/>
    <mergeCell ref="I101:J101"/>
    <mergeCell ref="A72:B72"/>
    <mergeCell ref="C72:D72"/>
    <mergeCell ref="E72:F72"/>
    <mergeCell ref="G72:H72"/>
    <mergeCell ref="C14:J17"/>
    <mergeCell ref="C43:D43"/>
    <mergeCell ref="F43:G43"/>
    <mergeCell ref="I43:J43"/>
    <mergeCell ref="C68:D68"/>
    <mergeCell ref="I68:J68"/>
    <mergeCell ref="C64:G64"/>
    <mergeCell ref="C65:G65"/>
    <mergeCell ref="C66:G66"/>
    <mergeCell ref="C63:G63"/>
    <mergeCell ref="I62:J62"/>
    <mergeCell ref="C124:G124"/>
    <mergeCell ref="C128:D128"/>
    <mergeCell ref="I128:J128"/>
    <mergeCell ref="C132:J135"/>
    <mergeCell ref="C159:D159"/>
    <mergeCell ref="I159:J159"/>
    <mergeCell ref="I126:J126"/>
    <mergeCell ref="E235:F235"/>
    <mergeCell ref="A128:B128"/>
    <mergeCell ref="A186:B186"/>
    <mergeCell ref="A188:B188"/>
    <mergeCell ref="A130:B130"/>
    <mergeCell ref="C205:J205"/>
    <mergeCell ref="I120:J120"/>
    <mergeCell ref="I178:J178"/>
    <mergeCell ref="C121:G121"/>
    <mergeCell ref="C122:G122"/>
    <mergeCell ref="C123:G123"/>
    <mergeCell ref="F216:G216"/>
    <mergeCell ref="I216:J216"/>
    <mergeCell ref="I184:J184"/>
    <mergeCell ref="C179:G179"/>
    <mergeCell ref="C180:G180"/>
    <mergeCell ref="C181:G181"/>
    <mergeCell ref="C182:G182"/>
    <mergeCell ref="C186:D186"/>
    <mergeCell ref="C184:D184"/>
    <mergeCell ref="C126:D126"/>
    <mergeCell ref="I186:J186"/>
    <mergeCell ref="C190:J193"/>
    <mergeCell ref="C216:D216"/>
    <mergeCell ref="C188:D188"/>
    <mergeCell ref="E188:F188"/>
    <mergeCell ref="G188:H188"/>
    <mergeCell ref="C130:D130"/>
    <mergeCell ref="E130:F130"/>
    <mergeCell ref="G130:H130"/>
    <mergeCell ref="E572:F572"/>
    <mergeCell ref="I643:J643"/>
    <mergeCell ref="C644:G644"/>
    <mergeCell ref="C645:G645"/>
    <mergeCell ref="C646:G646"/>
    <mergeCell ref="C647:G647"/>
    <mergeCell ref="C649:D649"/>
    <mergeCell ref="I649:J649"/>
    <mergeCell ref="A651:B651"/>
    <mergeCell ref="C651:D651"/>
    <mergeCell ref="I651:J651"/>
    <mergeCell ref="A653:B653"/>
    <mergeCell ref="C653:D653"/>
    <mergeCell ref="E653:F653"/>
    <mergeCell ref="G653:H653"/>
    <mergeCell ref="C655:J658"/>
    <mergeCell ref="C681:D681"/>
    <mergeCell ref="I681:J681"/>
    <mergeCell ref="I700:J700"/>
    <mergeCell ref="C701:G701"/>
    <mergeCell ref="C702:G702"/>
    <mergeCell ref="C703:G703"/>
    <mergeCell ref="C704:G704"/>
    <mergeCell ref="C706:D706"/>
    <mergeCell ref="I706:J706"/>
    <mergeCell ref="A708:B708"/>
    <mergeCell ref="C708:D708"/>
    <mergeCell ref="I708:J708"/>
    <mergeCell ref="A710:B710"/>
    <mergeCell ref="C710:D710"/>
    <mergeCell ref="E710:F710"/>
    <mergeCell ref="G710:H710"/>
    <mergeCell ref="C712:J715"/>
    <mergeCell ref="C738:D738"/>
    <mergeCell ref="I738:J738"/>
    <mergeCell ref="I757:J757"/>
    <mergeCell ref="C758:G758"/>
    <mergeCell ref="C759:G759"/>
    <mergeCell ref="C760:G760"/>
    <mergeCell ref="C761:G761"/>
    <mergeCell ref="C763:D763"/>
    <mergeCell ref="I763:J763"/>
    <mergeCell ref="I822:J822"/>
    <mergeCell ref="A765:B765"/>
    <mergeCell ref="C765:D765"/>
    <mergeCell ref="I765:J765"/>
    <mergeCell ref="A767:B767"/>
    <mergeCell ref="C767:D767"/>
    <mergeCell ref="E767:F767"/>
    <mergeCell ref="G767:H767"/>
    <mergeCell ref="C769:J772"/>
    <mergeCell ref="C795:D795"/>
    <mergeCell ref="F795:G795"/>
    <mergeCell ref="I795:J795"/>
    <mergeCell ref="A824:B824"/>
    <mergeCell ref="C824:D824"/>
    <mergeCell ref="E824:F824"/>
    <mergeCell ref="G824:H824"/>
    <mergeCell ref="C826:J829"/>
    <mergeCell ref="C852:D852"/>
    <mergeCell ref="F852:G852"/>
    <mergeCell ref="I852:J852"/>
    <mergeCell ref="F70:H70"/>
    <mergeCell ref="F128:H128"/>
    <mergeCell ref="F186:H186"/>
    <mergeCell ref="F314:H314"/>
    <mergeCell ref="F371:H371"/>
    <mergeCell ref="F428:H428"/>
    <mergeCell ref="F487:H487"/>
    <mergeCell ref="I814:J814"/>
    <mergeCell ref="C815:G815"/>
    <mergeCell ref="C816:G816"/>
    <mergeCell ref="C817:G817"/>
    <mergeCell ref="C818:G818"/>
    <mergeCell ref="C820:D820"/>
    <mergeCell ref="I820:J820"/>
    <mergeCell ref="A822:B822"/>
    <mergeCell ref="C822:D822"/>
  </mergeCells>
  <dataValidations count="2">
    <dataValidation type="list" allowBlank="1" showInputMessage="1" showErrorMessage="1" sqref="J710 J373 J316 J12 J130 J72 J188 J430 J489 J824 J767 J653">
      <formula1>$A$243:$A$248</formula1>
    </dataValidation>
    <dataValidation type="list" allowBlank="1" showInputMessage="1" showErrorMessage="1" sqref="I708:J708 I651:J651 I765:J765 I822:J822 I487:J487 I428:J428 I186:J186 I128:J128 I70:J70 I10:J10 I314:J314 I371:J371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workbookViewId="0">
      <selection activeCell="G59" sqref="G59"/>
    </sheetView>
  </sheetViews>
  <sheetFormatPr baseColWidth="10" defaultRowHeight="12" x14ac:dyDescent="0.2"/>
  <cols>
    <col min="1" max="1" width="16.140625" style="196" customWidth="1"/>
    <col min="2" max="14" width="10.28515625" style="196" customWidth="1"/>
    <col min="15" max="16384" width="11.42578125" style="196"/>
  </cols>
  <sheetData>
    <row r="1" spans="1:14" ht="15" x14ac:dyDescent="0.25">
      <c r="A1" s="199" t="s">
        <v>104</v>
      </c>
    </row>
    <row r="2" spans="1:14" ht="15" x14ac:dyDescent="0.25">
      <c r="A2" s="199" t="str">
        <f>'Caratula POA'!C9</f>
        <v>Cultura</v>
      </c>
    </row>
    <row r="3" spans="1:14" ht="15" x14ac:dyDescent="0.25">
      <c r="A3" s="199" t="s">
        <v>242</v>
      </c>
    </row>
    <row r="6" spans="1:14" x14ac:dyDescent="0.2">
      <c r="A6" s="196" t="str">
        <f>'componentes POA'!C3</f>
        <v>PROYECTOS  GESTIONADOS</v>
      </c>
    </row>
    <row r="7" spans="1:14" x14ac:dyDescent="0.2">
      <c r="A7" s="191" t="s">
        <v>218</v>
      </c>
      <c r="B7" s="191" t="s">
        <v>26</v>
      </c>
      <c r="C7" s="190" t="s">
        <v>27</v>
      </c>
      <c r="D7" s="190" t="s">
        <v>28</v>
      </c>
      <c r="E7" s="191" t="s">
        <v>29</v>
      </c>
      <c r="F7" s="190" t="s">
        <v>30</v>
      </c>
      <c r="G7" s="190" t="s">
        <v>31</v>
      </c>
      <c r="H7" s="191" t="s">
        <v>32</v>
      </c>
      <c r="I7" s="190" t="s">
        <v>33</v>
      </c>
      <c r="J7" s="190" t="s">
        <v>79</v>
      </c>
      <c r="K7" s="191" t="s">
        <v>34</v>
      </c>
      <c r="L7" s="190" t="s">
        <v>35</v>
      </c>
      <c r="M7" s="190" t="s">
        <v>36</v>
      </c>
      <c r="N7" s="194" t="s">
        <v>24</v>
      </c>
    </row>
    <row r="8" spans="1:14" x14ac:dyDescent="0.2">
      <c r="A8" s="192" t="s">
        <v>85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>
        <f>SUM(B8:M8)</f>
        <v>0</v>
      </c>
    </row>
    <row r="9" spans="1:14" x14ac:dyDescent="0.2">
      <c r="A9" s="192" t="s">
        <v>87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8">
        <f t="shared" ref="N9:N11" si="0">SUM(B9:M9)</f>
        <v>0</v>
      </c>
    </row>
    <row r="10" spans="1:14" x14ac:dyDescent="0.2">
      <c r="A10" s="193" t="s">
        <v>100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>
        <f t="shared" si="0"/>
        <v>0</v>
      </c>
    </row>
    <row r="11" spans="1:14" x14ac:dyDescent="0.2">
      <c r="A11" s="193" t="s">
        <v>101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>
        <f t="shared" si="0"/>
        <v>0</v>
      </c>
    </row>
    <row r="13" spans="1:14" x14ac:dyDescent="0.2">
      <c r="A13" s="196" t="str">
        <f>'componentes POA'!C63</f>
        <v>CULTURAS POPULARES</v>
      </c>
    </row>
    <row r="14" spans="1:14" x14ac:dyDescent="0.2">
      <c r="A14" s="191" t="s">
        <v>218</v>
      </c>
      <c r="B14" s="191" t="s">
        <v>26</v>
      </c>
      <c r="C14" s="190" t="s">
        <v>27</v>
      </c>
      <c r="D14" s="190" t="s">
        <v>28</v>
      </c>
      <c r="E14" s="191" t="s">
        <v>29</v>
      </c>
      <c r="F14" s="190" t="s">
        <v>30</v>
      </c>
      <c r="G14" s="190" t="s">
        <v>31</v>
      </c>
      <c r="H14" s="191" t="s">
        <v>32</v>
      </c>
      <c r="I14" s="190" t="s">
        <v>33</v>
      </c>
      <c r="J14" s="190" t="s">
        <v>79</v>
      </c>
      <c r="K14" s="191" t="s">
        <v>34</v>
      </c>
      <c r="L14" s="190" t="s">
        <v>35</v>
      </c>
      <c r="M14" s="190" t="s">
        <v>36</v>
      </c>
      <c r="N14" s="194" t="s">
        <v>24</v>
      </c>
    </row>
    <row r="15" spans="1:14" x14ac:dyDescent="0.2">
      <c r="A15" s="192" t="s">
        <v>85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8">
        <f>SUM(B15:M15)</f>
        <v>0</v>
      </c>
    </row>
    <row r="16" spans="1:14" x14ac:dyDescent="0.2">
      <c r="A16" s="192" t="s">
        <v>87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>
        <f t="shared" ref="N16:N18" si="1">SUM(B16:M16)</f>
        <v>0</v>
      </c>
    </row>
    <row r="17" spans="1:14" x14ac:dyDescent="0.2">
      <c r="A17" s="193" t="s">
        <v>100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>
        <f t="shared" si="1"/>
        <v>0</v>
      </c>
    </row>
    <row r="18" spans="1:14" x14ac:dyDescent="0.2">
      <c r="A18" s="193" t="s">
        <v>101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8">
        <f t="shared" si="1"/>
        <v>0</v>
      </c>
    </row>
    <row r="20" spans="1:14" x14ac:dyDescent="0.2">
      <c r="A20" s="196" t="str">
        <f>'componentes POA'!C121</f>
        <v>MUSEOS</v>
      </c>
    </row>
    <row r="21" spans="1:14" x14ac:dyDescent="0.2">
      <c r="A21" s="191" t="s">
        <v>218</v>
      </c>
      <c r="B21" s="191" t="s">
        <v>26</v>
      </c>
      <c r="C21" s="190" t="s">
        <v>27</v>
      </c>
      <c r="D21" s="190" t="s">
        <v>28</v>
      </c>
      <c r="E21" s="191" t="s">
        <v>29</v>
      </c>
      <c r="F21" s="190" t="s">
        <v>30</v>
      </c>
      <c r="G21" s="190" t="s">
        <v>31</v>
      </c>
      <c r="H21" s="191" t="s">
        <v>32</v>
      </c>
      <c r="I21" s="190" t="s">
        <v>33</v>
      </c>
      <c r="J21" s="190" t="s">
        <v>79</v>
      </c>
      <c r="K21" s="191" t="s">
        <v>34</v>
      </c>
      <c r="L21" s="190" t="s">
        <v>35</v>
      </c>
      <c r="M21" s="190" t="s">
        <v>36</v>
      </c>
      <c r="N21" s="194" t="s">
        <v>24</v>
      </c>
    </row>
    <row r="22" spans="1:14" x14ac:dyDescent="0.2">
      <c r="A22" s="192" t="s">
        <v>85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8">
        <f>SUM(B22:M22)</f>
        <v>0</v>
      </c>
    </row>
    <row r="23" spans="1:14" x14ac:dyDescent="0.2">
      <c r="A23" s="192" t="s">
        <v>87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8">
        <f t="shared" ref="N23:N25" si="2">SUM(B23:M23)</f>
        <v>0</v>
      </c>
    </row>
    <row r="24" spans="1:14" x14ac:dyDescent="0.2">
      <c r="A24" s="193" t="s">
        <v>100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>
        <f t="shared" si="2"/>
        <v>0</v>
      </c>
    </row>
    <row r="25" spans="1:14" x14ac:dyDescent="0.2">
      <c r="A25" s="193" t="s">
        <v>101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8">
        <f t="shared" si="2"/>
        <v>0</v>
      </c>
    </row>
    <row r="27" spans="1:14" x14ac:dyDescent="0.2">
      <c r="A27" s="200" t="str">
        <f>'componentes POA'!C179</f>
        <v>BIBLIOTECAS</v>
      </c>
    </row>
    <row r="28" spans="1:14" x14ac:dyDescent="0.2">
      <c r="A28" s="191" t="s">
        <v>218</v>
      </c>
      <c r="B28" s="191" t="s">
        <v>26</v>
      </c>
      <c r="C28" s="190" t="s">
        <v>27</v>
      </c>
      <c r="D28" s="190" t="s">
        <v>28</v>
      </c>
      <c r="E28" s="191" t="s">
        <v>29</v>
      </c>
      <c r="F28" s="190" t="s">
        <v>30</v>
      </c>
      <c r="G28" s="190" t="s">
        <v>31</v>
      </c>
      <c r="H28" s="191" t="s">
        <v>32</v>
      </c>
      <c r="I28" s="190" t="s">
        <v>33</v>
      </c>
      <c r="J28" s="190" t="s">
        <v>79</v>
      </c>
      <c r="K28" s="191" t="s">
        <v>34</v>
      </c>
      <c r="L28" s="190" t="s">
        <v>35</v>
      </c>
      <c r="M28" s="190" t="s">
        <v>36</v>
      </c>
      <c r="N28" s="194" t="s">
        <v>24</v>
      </c>
    </row>
    <row r="29" spans="1:14" x14ac:dyDescent="0.2">
      <c r="A29" s="192" t="s">
        <v>85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8">
        <f>SUM(B29:M29)</f>
        <v>0</v>
      </c>
    </row>
    <row r="30" spans="1:14" x14ac:dyDescent="0.2">
      <c r="A30" s="192" t="s">
        <v>87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8">
        <f t="shared" ref="N30:N32" si="3">SUM(B30:M30)</f>
        <v>0</v>
      </c>
    </row>
    <row r="31" spans="1:14" x14ac:dyDescent="0.2">
      <c r="A31" s="193" t="s">
        <v>100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>
        <f t="shared" si="3"/>
        <v>0</v>
      </c>
    </row>
    <row r="32" spans="1:14" x14ac:dyDescent="0.2">
      <c r="A32" s="193" t="s">
        <v>101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8">
        <f t="shared" si="3"/>
        <v>0</v>
      </c>
    </row>
    <row r="34" spans="1:14" x14ac:dyDescent="0.2">
      <c r="A34" s="200" t="str">
        <f>'componentes POA'!C307</f>
        <v>ESCUELA DE ARTES</v>
      </c>
    </row>
    <row r="35" spans="1:14" x14ac:dyDescent="0.2">
      <c r="A35" s="191" t="s">
        <v>218</v>
      </c>
      <c r="B35" s="191" t="s">
        <v>26</v>
      </c>
      <c r="C35" s="190" t="s">
        <v>27</v>
      </c>
      <c r="D35" s="190" t="s">
        <v>28</v>
      </c>
      <c r="E35" s="191" t="s">
        <v>29</v>
      </c>
      <c r="F35" s="190" t="s">
        <v>30</v>
      </c>
      <c r="G35" s="190" t="s">
        <v>31</v>
      </c>
      <c r="H35" s="191" t="s">
        <v>32</v>
      </c>
      <c r="I35" s="190" t="s">
        <v>33</v>
      </c>
      <c r="J35" s="190" t="s">
        <v>79</v>
      </c>
      <c r="K35" s="191" t="s">
        <v>34</v>
      </c>
      <c r="L35" s="190" t="s">
        <v>35</v>
      </c>
      <c r="M35" s="190" t="s">
        <v>36</v>
      </c>
      <c r="N35" s="194" t="s">
        <v>24</v>
      </c>
    </row>
    <row r="36" spans="1:14" x14ac:dyDescent="0.2">
      <c r="A36" s="192" t="s">
        <v>85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8">
        <f>SUM(B36:M36)</f>
        <v>0</v>
      </c>
    </row>
    <row r="37" spans="1:14" x14ac:dyDescent="0.2">
      <c r="A37" s="192" t="s">
        <v>87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8">
        <f t="shared" ref="N37:N39" si="4">SUM(B37:M37)</f>
        <v>0</v>
      </c>
    </row>
    <row r="38" spans="1:14" x14ac:dyDescent="0.2">
      <c r="A38" s="193" t="s">
        <v>100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8">
        <f t="shared" si="4"/>
        <v>0</v>
      </c>
    </row>
    <row r="39" spans="1:14" x14ac:dyDescent="0.2">
      <c r="A39" s="193" t="s">
        <v>101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8">
        <f t="shared" si="4"/>
        <v>0</v>
      </c>
    </row>
    <row r="41" spans="1:14" x14ac:dyDescent="0.2">
      <c r="A41" s="200" t="str">
        <f>'componentes POA'!C364</f>
        <v>GALERIAS</v>
      </c>
    </row>
    <row r="42" spans="1:14" x14ac:dyDescent="0.2">
      <c r="A42" s="191" t="s">
        <v>218</v>
      </c>
      <c r="B42" s="191" t="s">
        <v>26</v>
      </c>
      <c r="C42" s="190" t="s">
        <v>27</v>
      </c>
      <c r="D42" s="190" t="s">
        <v>28</v>
      </c>
      <c r="E42" s="191" t="s">
        <v>29</v>
      </c>
      <c r="F42" s="190" t="s">
        <v>30</v>
      </c>
      <c r="G42" s="190" t="s">
        <v>31</v>
      </c>
      <c r="H42" s="191" t="s">
        <v>32</v>
      </c>
      <c r="I42" s="190" t="s">
        <v>33</v>
      </c>
      <c r="J42" s="190" t="s">
        <v>79</v>
      </c>
      <c r="K42" s="191" t="s">
        <v>34</v>
      </c>
      <c r="L42" s="190" t="s">
        <v>35</v>
      </c>
      <c r="M42" s="190" t="s">
        <v>36</v>
      </c>
      <c r="N42" s="194" t="s">
        <v>24</v>
      </c>
    </row>
    <row r="43" spans="1:14" x14ac:dyDescent="0.2">
      <c r="A43" s="192" t="s">
        <v>85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8">
        <f>SUM(B43:M43)</f>
        <v>0</v>
      </c>
    </row>
    <row r="44" spans="1:14" x14ac:dyDescent="0.2">
      <c r="A44" s="192" t="s">
        <v>87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8">
        <f t="shared" ref="N44:N46" si="5">SUM(B44:M44)</f>
        <v>0</v>
      </c>
    </row>
    <row r="45" spans="1:14" x14ac:dyDescent="0.2">
      <c r="A45" s="193" t="s">
        <v>100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>
        <f t="shared" si="5"/>
        <v>0</v>
      </c>
    </row>
    <row r="46" spans="1:14" x14ac:dyDescent="0.2">
      <c r="A46" s="193" t="s">
        <v>101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8">
        <f t="shared" si="5"/>
        <v>0</v>
      </c>
    </row>
    <row r="48" spans="1:14" x14ac:dyDescent="0.2">
      <c r="A48" s="216" t="str">
        <f>'componentes POA'!C421</f>
        <v>COMUNICACIÓN SOCIAL</v>
      </c>
    </row>
    <row r="49" spans="1:14" x14ac:dyDescent="0.2">
      <c r="A49" s="191" t="s">
        <v>218</v>
      </c>
      <c r="B49" s="191" t="s">
        <v>26</v>
      </c>
      <c r="C49" s="190" t="s">
        <v>27</v>
      </c>
      <c r="D49" s="190" t="s">
        <v>28</v>
      </c>
      <c r="E49" s="191" t="s">
        <v>29</v>
      </c>
      <c r="F49" s="190" t="s">
        <v>30</v>
      </c>
      <c r="G49" s="190" t="s">
        <v>31</v>
      </c>
      <c r="H49" s="191" t="s">
        <v>32</v>
      </c>
      <c r="I49" s="190" t="s">
        <v>33</v>
      </c>
      <c r="J49" s="190" t="s">
        <v>79</v>
      </c>
      <c r="K49" s="191" t="s">
        <v>34</v>
      </c>
      <c r="L49" s="190" t="s">
        <v>35</v>
      </c>
      <c r="M49" s="190" t="s">
        <v>36</v>
      </c>
      <c r="N49" s="194" t="s">
        <v>24</v>
      </c>
    </row>
    <row r="50" spans="1:14" x14ac:dyDescent="0.2">
      <c r="A50" s="192" t="s">
        <v>85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8">
        <f>SUM(B50:M50)</f>
        <v>0</v>
      </c>
    </row>
    <row r="51" spans="1:14" x14ac:dyDescent="0.2">
      <c r="A51" s="192" t="s">
        <v>87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8">
        <f t="shared" ref="N51:N53" si="6">SUM(B51:M51)</f>
        <v>0</v>
      </c>
    </row>
    <row r="52" spans="1:14" x14ac:dyDescent="0.2">
      <c r="A52" s="193" t="s">
        <v>100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8">
        <f t="shared" si="6"/>
        <v>0</v>
      </c>
    </row>
    <row r="53" spans="1:14" x14ac:dyDescent="0.2">
      <c r="A53" s="193" t="s">
        <v>101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8">
        <f t="shared" si="6"/>
        <v>0</v>
      </c>
    </row>
    <row r="55" spans="1:14" x14ac:dyDescent="0.2">
      <c r="A55" s="216" t="str">
        <f>'componentes POA'!C480</f>
        <v>EVENTOS CULTURALES</v>
      </c>
    </row>
    <row r="56" spans="1:14" x14ac:dyDescent="0.2">
      <c r="A56" s="191" t="s">
        <v>218</v>
      </c>
      <c r="B56" s="191" t="s">
        <v>26</v>
      </c>
      <c r="C56" s="190" t="s">
        <v>27</v>
      </c>
      <c r="D56" s="190" t="s">
        <v>28</v>
      </c>
      <c r="E56" s="191" t="s">
        <v>29</v>
      </c>
      <c r="F56" s="190" t="s">
        <v>30</v>
      </c>
      <c r="G56" s="190" t="s">
        <v>31</v>
      </c>
      <c r="H56" s="191" t="s">
        <v>32</v>
      </c>
      <c r="I56" s="190" t="s">
        <v>33</v>
      </c>
      <c r="J56" s="190" t="s">
        <v>79</v>
      </c>
      <c r="K56" s="191" t="s">
        <v>34</v>
      </c>
      <c r="L56" s="190" t="s">
        <v>35</v>
      </c>
      <c r="M56" s="190" t="s">
        <v>36</v>
      </c>
      <c r="N56" s="194" t="s">
        <v>24</v>
      </c>
    </row>
    <row r="57" spans="1:14" x14ac:dyDescent="0.2">
      <c r="A57" s="192" t="s">
        <v>85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8">
        <f>SUM(B57:M57)</f>
        <v>0</v>
      </c>
    </row>
    <row r="58" spans="1:14" x14ac:dyDescent="0.2">
      <c r="A58" s="192" t="s">
        <v>87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8">
        <f t="shared" ref="N58:N60" si="7">SUM(B58:M58)</f>
        <v>0</v>
      </c>
    </row>
    <row r="59" spans="1:14" x14ac:dyDescent="0.2">
      <c r="A59" s="193" t="s">
        <v>100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8">
        <f t="shared" si="7"/>
        <v>0</v>
      </c>
    </row>
    <row r="60" spans="1:14" x14ac:dyDescent="0.2">
      <c r="A60" s="193" t="s">
        <v>101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8">
        <f t="shared" si="7"/>
        <v>0</v>
      </c>
    </row>
  </sheetData>
  <sheetProtection sheet="1" objects="1" scenarios="1"/>
  <protectedRanges>
    <protectedRange sqref="B29:M32 B36:M39 B43:M46 B50:M53 B57:M60" name="Rango4"/>
    <protectedRange sqref="B15:M18" name="Rango2"/>
    <protectedRange sqref="B8:M11" name="Rango1"/>
    <protectedRange sqref="B22:M25" name="Rango3"/>
  </protectedRanges>
  <pageMargins left="0.23622047244094491" right="0.23622047244094491" top="0.37" bottom="0.36" header="0.31496062992125984" footer="0.31496062992125984"/>
  <pageSetup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I32"/>
  <sheetViews>
    <sheetView topLeftCell="A13" zoomScale="115" zoomScaleNormal="115" workbookViewId="0">
      <selection activeCell="D27" sqref="D27"/>
    </sheetView>
  </sheetViews>
  <sheetFormatPr baseColWidth="10" defaultRowHeight="11.25" x14ac:dyDescent="0.2"/>
  <cols>
    <col min="1" max="1" width="17" style="137" customWidth="1"/>
    <col min="2" max="2" width="38.28515625" style="137" customWidth="1"/>
    <col min="3" max="3" width="13.85546875" style="137" customWidth="1"/>
    <col min="4" max="4" width="20" style="137" customWidth="1"/>
    <col min="5" max="5" width="10.5703125" style="137" customWidth="1"/>
    <col min="6" max="6" width="13.140625" style="137" customWidth="1"/>
    <col min="7" max="7" width="13.5703125" style="137" customWidth="1"/>
    <col min="8" max="8" width="11" style="137" customWidth="1"/>
    <col min="9" max="9" width="31.42578125" style="137" customWidth="1"/>
    <col min="10" max="16384" width="11.42578125" style="137"/>
  </cols>
  <sheetData>
    <row r="3" spans="1:9" ht="18" x14ac:dyDescent="0.25">
      <c r="D3" s="138" t="s">
        <v>104</v>
      </c>
    </row>
    <row r="4" spans="1:9" ht="18" x14ac:dyDescent="0.25">
      <c r="D4" s="138" t="s">
        <v>243</v>
      </c>
    </row>
    <row r="10" spans="1:9" x14ac:dyDescent="0.2">
      <c r="A10" s="139" t="s">
        <v>107</v>
      </c>
      <c r="B10" s="407" t="str">
        <f>'Caratula POA'!C9</f>
        <v>Cultura</v>
      </c>
      <c r="C10" s="408"/>
    </row>
    <row r="12" spans="1:9" x14ac:dyDescent="0.2">
      <c r="A12" s="140" t="s">
        <v>108</v>
      </c>
      <c r="B12" s="409" t="str">
        <f>'componentes POA'!C5</f>
        <v xml:space="preserve">INCREMENTAR EL ACCESO DE LA POBLACION A LOS SERVICIOS CULTURALES </v>
      </c>
      <c r="C12" s="410"/>
    </row>
    <row r="13" spans="1:9" x14ac:dyDescent="0.2">
      <c r="A13" s="141" t="s">
        <v>109</v>
      </c>
      <c r="B13" s="411"/>
      <c r="C13" s="412"/>
    </row>
    <row r="15" spans="1:9" ht="33.75" x14ac:dyDescent="0.2">
      <c r="A15" s="142" t="s">
        <v>110</v>
      </c>
      <c r="B15" s="142" t="s">
        <v>111</v>
      </c>
      <c r="C15" s="142" t="s">
        <v>112</v>
      </c>
      <c r="D15" s="142" t="s">
        <v>113</v>
      </c>
      <c r="E15" s="142" t="s">
        <v>114</v>
      </c>
      <c r="F15" s="142" t="s">
        <v>115</v>
      </c>
      <c r="G15" s="142" t="s">
        <v>116</v>
      </c>
      <c r="H15" s="142" t="s">
        <v>117</v>
      </c>
      <c r="I15" s="142" t="s">
        <v>103</v>
      </c>
    </row>
    <row r="16" spans="1:9" ht="48.75" customHeight="1" x14ac:dyDescent="0.2">
      <c r="A16" s="147" t="s">
        <v>102</v>
      </c>
      <c r="B16" s="232" t="s">
        <v>360</v>
      </c>
      <c r="C16" s="232" t="s">
        <v>444</v>
      </c>
      <c r="D16" s="233" t="s">
        <v>452</v>
      </c>
      <c r="E16" s="232" t="s">
        <v>118</v>
      </c>
      <c r="F16" s="233" t="s">
        <v>375</v>
      </c>
      <c r="G16" s="232" t="s">
        <v>118</v>
      </c>
      <c r="H16" s="148" t="s">
        <v>254</v>
      </c>
      <c r="I16" s="217"/>
    </row>
    <row r="17" spans="1:9" ht="48.75" customHeight="1" x14ac:dyDescent="0.2">
      <c r="A17" s="147" t="s">
        <v>445</v>
      </c>
      <c r="B17" s="232" t="s">
        <v>449</v>
      </c>
      <c r="C17" s="232" t="s">
        <v>450</v>
      </c>
      <c r="D17" s="233" t="s">
        <v>451</v>
      </c>
      <c r="E17" s="232" t="s">
        <v>118</v>
      </c>
      <c r="F17" s="233" t="s">
        <v>375</v>
      </c>
      <c r="G17" s="232" t="s">
        <v>118</v>
      </c>
      <c r="H17" s="148" t="s">
        <v>254</v>
      </c>
      <c r="I17" s="217"/>
    </row>
    <row r="18" spans="1:9" ht="48.75" customHeight="1" x14ac:dyDescent="0.2">
      <c r="A18" s="149" t="s">
        <v>61</v>
      </c>
      <c r="B18" s="145" t="s">
        <v>365</v>
      </c>
      <c r="C18" s="145" t="s">
        <v>363</v>
      </c>
      <c r="D18" s="234" t="s">
        <v>373</v>
      </c>
      <c r="E18" s="145" t="s">
        <v>374</v>
      </c>
      <c r="F18" s="234" t="s">
        <v>375</v>
      </c>
      <c r="G18" s="145" t="s">
        <v>118</v>
      </c>
      <c r="H18" s="146" t="s">
        <v>254</v>
      </c>
      <c r="I18" s="144"/>
    </row>
    <row r="19" spans="1:9" ht="48.75" customHeight="1" x14ac:dyDescent="0.2">
      <c r="A19" s="149" t="s">
        <v>62</v>
      </c>
      <c r="B19" s="145" t="str">
        <f>'componentes POA'!C74</f>
        <v>Dar a conocer y reconocer las diferentes expresiones de la cultura popular como un valor patrimonial.</v>
      </c>
      <c r="C19" s="145" t="str">
        <f>'componentes POA'!C72</f>
        <v>INDICE DE TRADICIONES APOYADAS</v>
      </c>
      <c r="D19" s="234" t="s">
        <v>392</v>
      </c>
      <c r="E19" s="145" t="s">
        <v>374</v>
      </c>
      <c r="F19" s="234" t="s">
        <v>375</v>
      </c>
      <c r="G19" s="145" t="s">
        <v>118</v>
      </c>
      <c r="H19" s="146" t="str">
        <f>'componentes POA'!J72</f>
        <v>1 Eficacia</v>
      </c>
      <c r="I19" s="144"/>
    </row>
    <row r="20" spans="1:9" ht="48.75" customHeight="1" x14ac:dyDescent="0.2">
      <c r="A20" s="149" t="s">
        <v>231</v>
      </c>
      <c r="B20" s="145" t="str">
        <f>'componentes POA'!C318</f>
        <v>Se ocupa de motivar, iniciar y enseñar disciplinas artísticas y del patrimonio inmaterial a la ciudadanía a través de profesionales.</v>
      </c>
      <c r="C20" s="145" t="str">
        <f>'componentes POA'!C316</f>
        <v xml:space="preserve">INDICE DE ALUMNOS </v>
      </c>
      <c r="D20" s="234" t="s">
        <v>415</v>
      </c>
      <c r="E20" s="145" t="s">
        <v>374</v>
      </c>
      <c r="F20" s="234" t="s">
        <v>375</v>
      </c>
      <c r="G20" s="145" t="s">
        <v>118</v>
      </c>
      <c r="H20" s="146" t="str">
        <f>'componentes POA'!J316</f>
        <v>1 Eficacia</v>
      </c>
      <c r="I20" s="144"/>
    </row>
    <row r="21" spans="1:9" ht="48.75" customHeight="1" x14ac:dyDescent="0.2">
      <c r="A21" s="147" t="s">
        <v>448</v>
      </c>
      <c r="B21" s="232" t="s">
        <v>393</v>
      </c>
      <c r="C21" s="232" t="s">
        <v>446</v>
      </c>
      <c r="D21" s="233" t="s">
        <v>447</v>
      </c>
      <c r="E21" s="232" t="s">
        <v>118</v>
      </c>
      <c r="F21" s="233" t="s">
        <v>375</v>
      </c>
      <c r="G21" s="232" t="s">
        <v>118</v>
      </c>
      <c r="H21" s="148"/>
      <c r="I21" s="217"/>
    </row>
    <row r="22" spans="1:9" ht="48.75" customHeight="1" x14ac:dyDescent="0.2">
      <c r="A22" s="149" t="s">
        <v>63</v>
      </c>
      <c r="B22" s="145" t="str">
        <f>'componentes POA'!C132</f>
        <v>Dedicado a la investigación, promoción y difusión del patrimonio histórico y cultural local.</v>
      </c>
      <c r="C22" s="145" t="str">
        <f>'componentes POA'!C130</f>
        <v>INDICE DE VISITAS RECIBIDAS</v>
      </c>
      <c r="D22" s="234" t="s">
        <v>397</v>
      </c>
      <c r="E22" s="145" t="s">
        <v>374</v>
      </c>
      <c r="F22" s="234" t="s">
        <v>375</v>
      </c>
      <c r="G22" s="145" t="s">
        <v>118</v>
      </c>
      <c r="H22" s="146" t="str">
        <f>'componentes POA'!J130</f>
        <v>1 Eficacia</v>
      </c>
      <c r="I22" s="144"/>
    </row>
    <row r="23" spans="1:9" ht="48.75" customHeight="1" x14ac:dyDescent="0.2">
      <c r="A23" s="149" t="s">
        <v>64</v>
      </c>
      <c r="B23" s="145" t="str">
        <f>'componentes POA'!C190</f>
        <v>Facilita e incentiva el acceso a la información y el conocimiento.</v>
      </c>
      <c r="C23" s="145" t="str">
        <f>'componentes POA'!C188</f>
        <v>INDICE DE USUARIOS ATENDIDOS</v>
      </c>
      <c r="D23" s="234" t="s">
        <v>407</v>
      </c>
      <c r="E23" s="145" t="s">
        <v>374</v>
      </c>
      <c r="F23" s="234" t="s">
        <v>375</v>
      </c>
      <c r="G23" s="145" t="s">
        <v>118</v>
      </c>
      <c r="H23" s="146" t="str">
        <f>'componentes POA'!J188</f>
        <v>1 Eficacia</v>
      </c>
      <c r="I23" s="144"/>
    </row>
    <row r="24" spans="1:9" ht="48.75" customHeight="1" x14ac:dyDescent="0.2">
      <c r="A24" s="149" t="s">
        <v>232</v>
      </c>
      <c r="B24" s="145" t="str">
        <f>'componentes POA'!C375</f>
        <v xml:space="preserve">Es acercar la cultura y las artes a la sociedad en busca del desarrollo humano y social así como el fortalecimiento de la economía de los creadores. </v>
      </c>
      <c r="C24" s="145" t="str">
        <f>'componentes POA'!C373</f>
        <v>INDICE DE VISITAS RECIBIDAS</v>
      </c>
      <c r="D24" s="234" t="s">
        <v>397</v>
      </c>
      <c r="E24" s="145" t="s">
        <v>374</v>
      </c>
      <c r="F24" s="234" t="s">
        <v>375</v>
      </c>
      <c r="G24" s="145" t="s">
        <v>118</v>
      </c>
      <c r="H24" s="146" t="str">
        <f>'componentes POA'!J373</f>
        <v>1 Eficacia</v>
      </c>
      <c r="I24" s="144"/>
    </row>
    <row r="25" spans="1:9" ht="48.75" customHeight="1" x14ac:dyDescent="0.2">
      <c r="A25" s="149" t="s">
        <v>237</v>
      </c>
      <c r="B25" s="145" t="str">
        <f>'componentes POA'!C432</f>
        <v xml:space="preserve">Tiene como finalidad vincular a los creadores con los públicos y  consumidores de bienes culturales </v>
      </c>
      <c r="C25" s="145" t="str">
        <f>'componentes POA'!C430</f>
        <v>Indice de difusión cultural</v>
      </c>
      <c r="D25" s="234" t="s">
        <v>309</v>
      </c>
      <c r="E25" s="145" t="s">
        <v>374</v>
      </c>
      <c r="F25" s="234" t="s">
        <v>375</v>
      </c>
      <c r="G25" s="145" t="s">
        <v>118</v>
      </c>
      <c r="H25" s="146" t="str">
        <f>'componentes POA'!J430</f>
        <v>1 Eficacia</v>
      </c>
      <c r="I25" s="144"/>
    </row>
    <row r="26" spans="1:9" ht="48.75" customHeight="1" x14ac:dyDescent="0.2">
      <c r="A26" s="149" t="s">
        <v>238</v>
      </c>
      <c r="B26" s="145" t="str">
        <f>'componentes POA'!C491</f>
        <v>La finalidad es la presentación de actividades artísticas y culturales que contribuyan al fortalecimiento del tejido social, la construcción de una identidad y el desarrollo humano y social a través de la apreciación y disfrute de las manifestaciones artísticas en la comunidad.</v>
      </c>
      <c r="C26" s="145" t="str">
        <f>'componentes POA'!C489</f>
        <v>Asistentes a los eventos</v>
      </c>
      <c r="D26" s="234" t="s">
        <v>475</v>
      </c>
      <c r="E26" s="145" t="s">
        <v>374</v>
      </c>
      <c r="F26" s="234" t="s">
        <v>375</v>
      </c>
      <c r="G26" s="145" t="s">
        <v>118</v>
      </c>
      <c r="H26" s="146" t="str">
        <f>'componentes POA'!J489</f>
        <v>1 Eficacia</v>
      </c>
      <c r="I26" s="144"/>
    </row>
    <row r="27" spans="1:9" ht="48.75" customHeight="1" x14ac:dyDescent="0.2"/>
    <row r="28" spans="1:9" ht="48.75" customHeight="1" x14ac:dyDescent="0.2"/>
    <row r="29" spans="1:9" ht="48.75" customHeight="1" x14ac:dyDescent="0.2"/>
    <row r="30" spans="1:9" ht="48.75" customHeight="1" x14ac:dyDescent="0.2"/>
    <row r="31" spans="1:9" ht="48.75" customHeight="1" x14ac:dyDescent="0.2"/>
    <row r="32" spans="1:9" ht="48.75" customHeight="1" x14ac:dyDescent="0.2"/>
  </sheetData>
  <sheetProtection algorithmName="SHA-512" hashValue="Cy+k29mtB2nOjyyezPHZI6KfrsIeYopFSwUNLxd6N7vm2OvmFAHZepwGXIoJdkJd/wrDjgtAC+hS2DqIgzF4uw==" saltValue="GHUCrG12tq3xX00mPJeKHA==" spinCount="100000" sheet="1" objects="1" scenarios="1"/>
  <protectedRanges>
    <protectedRange sqref="G16:G26" name="temporalidad"/>
    <protectedRange sqref="H21 H16:H17" name="tipoIndicador"/>
    <protectedRange sqref="D16:D26" name="nomCalculo"/>
    <protectedRange sqref="C21 C16:C17" name="nomIndi"/>
    <protectedRange sqref="B16:B26" name="descripcion"/>
    <protectedRange sqref="E16:F26" name="medicion"/>
    <protectedRange sqref="I16:I26" name="supuestos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7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0"/>
  <sheetViews>
    <sheetView topLeftCell="A10" zoomScale="85" zoomScaleNormal="85" workbookViewId="0">
      <selection activeCell="R40" sqref="R40"/>
    </sheetView>
  </sheetViews>
  <sheetFormatPr baseColWidth="10" defaultRowHeight="12" x14ac:dyDescent="0.2"/>
  <cols>
    <col min="1" max="1" width="4.28515625" style="180" customWidth="1"/>
    <col min="2" max="2" width="18.5703125" style="180" customWidth="1"/>
    <col min="3" max="3" width="4.28515625" style="180" customWidth="1"/>
    <col min="4" max="4" width="18.5703125" style="180" customWidth="1"/>
    <col min="5" max="5" width="4.28515625" style="180" customWidth="1"/>
    <col min="6" max="6" width="18.5703125" style="180" customWidth="1"/>
    <col min="7" max="7" width="4.28515625" style="180" customWidth="1"/>
    <col min="8" max="8" width="18.5703125" style="180" customWidth="1"/>
    <col min="9" max="9" width="4.28515625" style="180" customWidth="1"/>
    <col min="10" max="10" width="18.5703125" style="180" customWidth="1"/>
    <col min="11" max="11" width="4.28515625" style="180" customWidth="1"/>
    <col min="12" max="12" width="24.140625" style="180" customWidth="1"/>
    <col min="13" max="13" width="4.28515625" style="180" hidden="1" customWidth="1"/>
    <col min="14" max="14" width="18.5703125" style="180" customWidth="1"/>
    <col min="15" max="15" width="4.28515625" style="180" customWidth="1"/>
    <col min="16" max="16" width="18.5703125" style="180" customWidth="1"/>
    <col min="17" max="17" width="2.85546875" style="180" customWidth="1"/>
    <col min="18" max="18" width="18.5703125" style="180" customWidth="1"/>
    <col min="19" max="19" width="2.85546875" style="180" customWidth="1"/>
    <col min="20" max="20" width="12.140625" style="180" customWidth="1"/>
    <col min="21" max="16384" width="11.42578125" style="180"/>
  </cols>
  <sheetData>
    <row r="1" spans="1:20" ht="15" x14ac:dyDescent="0.25">
      <c r="A1" s="182" t="s">
        <v>104</v>
      </c>
    </row>
    <row r="2" spans="1:20" ht="15" x14ac:dyDescent="0.25">
      <c r="A2" s="182" t="str">
        <f>'[1]Caratula POA'!C9</f>
        <v>Dirección de Cultura Municipal</v>
      </c>
    </row>
    <row r="3" spans="1:20" ht="15" x14ac:dyDescent="0.25">
      <c r="A3" s="182" t="s">
        <v>244</v>
      </c>
    </row>
    <row r="5" spans="1:20" x14ac:dyDescent="0.2">
      <c r="S5" s="181"/>
      <c r="T5" s="181"/>
    </row>
    <row r="6" spans="1:20" ht="15" customHeight="1" x14ac:dyDescent="0.2">
      <c r="B6" s="416" t="s">
        <v>454</v>
      </c>
      <c r="C6" s="244"/>
      <c r="D6" s="416" t="s">
        <v>320</v>
      </c>
      <c r="E6" s="244"/>
      <c r="F6" s="416" t="s">
        <v>323</v>
      </c>
      <c r="G6" s="244"/>
      <c r="H6" s="416" t="s">
        <v>324</v>
      </c>
      <c r="I6" s="244"/>
      <c r="J6" s="416" t="s">
        <v>325</v>
      </c>
      <c r="K6" s="244"/>
      <c r="L6" s="416" t="s">
        <v>322</v>
      </c>
      <c r="M6" s="244"/>
      <c r="O6" s="419" t="s">
        <v>321</v>
      </c>
      <c r="P6" s="426"/>
      <c r="Q6" s="420"/>
      <c r="S6" s="425"/>
      <c r="T6" s="425"/>
    </row>
    <row r="7" spans="1:20" x14ac:dyDescent="0.2">
      <c r="B7" s="417"/>
      <c r="C7" s="244"/>
      <c r="D7" s="417"/>
      <c r="E7" s="244"/>
      <c r="F7" s="417"/>
      <c r="G7" s="244"/>
      <c r="H7" s="417"/>
      <c r="I7" s="244"/>
      <c r="J7" s="417"/>
      <c r="K7" s="244"/>
      <c r="L7" s="417"/>
      <c r="M7" s="244"/>
      <c r="O7" s="421"/>
      <c r="P7" s="427"/>
      <c r="Q7" s="422"/>
      <c r="S7" s="425"/>
      <c r="T7" s="425"/>
    </row>
    <row r="8" spans="1:20" x14ac:dyDescent="0.2">
      <c r="B8" s="417"/>
      <c r="C8" s="244"/>
      <c r="D8" s="417"/>
      <c r="E8" s="244"/>
      <c r="F8" s="417"/>
      <c r="G8" s="244"/>
      <c r="H8" s="417"/>
      <c r="I8" s="244"/>
      <c r="J8" s="417"/>
      <c r="K8" s="244"/>
      <c r="L8" s="417"/>
      <c r="M8" s="244"/>
      <c r="O8" s="421"/>
      <c r="P8" s="427"/>
      <c r="Q8" s="422"/>
      <c r="S8" s="425"/>
      <c r="T8" s="425"/>
    </row>
    <row r="9" spans="1:20" x14ac:dyDescent="0.2">
      <c r="B9" s="418"/>
      <c r="C9" s="244"/>
      <c r="D9" s="418"/>
      <c r="E9" s="244"/>
      <c r="F9" s="418"/>
      <c r="G9" s="244"/>
      <c r="H9" s="418"/>
      <c r="I9" s="244"/>
      <c r="J9" s="418"/>
      <c r="K9" s="244"/>
      <c r="L9" s="418"/>
      <c r="M9" s="244"/>
      <c r="O9" s="423"/>
      <c r="P9" s="428"/>
      <c r="Q9" s="424"/>
      <c r="S9" s="425"/>
      <c r="T9" s="425"/>
    </row>
    <row r="10" spans="1:20" x14ac:dyDescent="0.2"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S10" s="181"/>
      <c r="T10" s="181"/>
    </row>
    <row r="11" spans="1:20" x14ac:dyDescent="0.2"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S11" s="181"/>
      <c r="T11" s="181"/>
    </row>
    <row r="12" spans="1:20" ht="12.75" customHeight="1" x14ac:dyDescent="0.2">
      <c r="B12" s="419" t="s">
        <v>453</v>
      </c>
      <c r="C12" s="426"/>
      <c r="D12" s="420"/>
      <c r="E12" s="244"/>
      <c r="F12" s="419" t="s">
        <v>455</v>
      </c>
      <c r="G12" s="426"/>
      <c r="H12" s="420"/>
      <c r="I12" s="244"/>
      <c r="J12" s="419" t="s">
        <v>456</v>
      </c>
      <c r="K12" s="426"/>
      <c r="L12" s="420"/>
      <c r="M12" s="244"/>
      <c r="O12" s="419" t="s">
        <v>326</v>
      </c>
      <c r="P12" s="426"/>
      <c r="Q12" s="420"/>
      <c r="S12" s="429"/>
      <c r="T12" s="429"/>
    </row>
    <row r="13" spans="1:20" x14ac:dyDescent="0.2">
      <c r="B13" s="421"/>
      <c r="C13" s="427"/>
      <c r="D13" s="422"/>
      <c r="E13" s="244"/>
      <c r="F13" s="421"/>
      <c r="G13" s="427"/>
      <c r="H13" s="422"/>
      <c r="I13" s="244"/>
      <c r="J13" s="421"/>
      <c r="K13" s="427"/>
      <c r="L13" s="422"/>
      <c r="M13" s="244"/>
      <c r="O13" s="421"/>
      <c r="P13" s="427"/>
      <c r="Q13" s="422"/>
      <c r="S13" s="429"/>
      <c r="T13" s="429"/>
    </row>
    <row r="14" spans="1:20" x14ac:dyDescent="0.2">
      <c r="B14" s="421"/>
      <c r="C14" s="427"/>
      <c r="D14" s="422"/>
      <c r="E14" s="244"/>
      <c r="F14" s="421"/>
      <c r="G14" s="427"/>
      <c r="H14" s="422"/>
      <c r="I14" s="244"/>
      <c r="J14" s="421"/>
      <c r="K14" s="427"/>
      <c r="L14" s="422"/>
      <c r="M14" s="244"/>
      <c r="O14" s="421"/>
      <c r="P14" s="427"/>
      <c r="Q14" s="422"/>
      <c r="S14" s="429"/>
      <c r="T14" s="429"/>
    </row>
    <row r="15" spans="1:20" ht="12.75" thickBot="1" x14ac:dyDescent="0.25">
      <c r="B15" s="423"/>
      <c r="C15" s="428"/>
      <c r="D15" s="424"/>
      <c r="E15" s="244"/>
      <c r="F15" s="423"/>
      <c r="G15" s="428"/>
      <c r="H15" s="424"/>
      <c r="I15" s="244"/>
      <c r="J15" s="423"/>
      <c r="K15" s="428"/>
      <c r="L15" s="424"/>
      <c r="M15" s="244"/>
      <c r="O15" s="423"/>
      <c r="P15" s="428"/>
      <c r="Q15" s="424"/>
      <c r="S15" s="429"/>
      <c r="T15" s="429"/>
    </row>
    <row r="16" spans="1:20" ht="12.75" thickBot="1" x14ac:dyDescent="0.25">
      <c r="B16" s="245"/>
      <c r="C16" s="244"/>
      <c r="D16" s="245"/>
      <c r="E16" s="244"/>
      <c r="F16" s="245"/>
      <c r="G16" s="244"/>
      <c r="H16" s="245"/>
      <c r="I16" s="244"/>
      <c r="J16" s="245"/>
      <c r="K16" s="244"/>
      <c r="L16" s="244"/>
      <c r="M16" s="246"/>
      <c r="S16" s="181"/>
      <c r="T16" s="181"/>
    </row>
    <row r="17" spans="1:20" x14ac:dyDescent="0.2">
      <c r="A17" s="180" t="s">
        <v>105</v>
      </c>
      <c r="B17" s="245"/>
      <c r="C17" s="244"/>
      <c r="D17" s="245"/>
      <c r="E17" s="244"/>
      <c r="F17" s="245"/>
      <c r="G17" s="244"/>
      <c r="H17" s="245"/>
      <c r="I17" s="244"/>
      <c r="J17" s="245"/>
      <c r="K17" s="244"/>
      <c r="L17" s="244"/>
      <c r="M17" s="244"/>
    </row>
    <row r="18" spans="1:20" x14ac:dyDescent="0.2"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</row>
    <row r="19" spans="1:20" ht="12" customHeight="1" x14ac:dyDescent="0.2">
      <c r="B19" s="430" t="s">
        <v>327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2"/>
    </row>
    <row r="20" spans="1:20" x14ac:dyDescent="0.2">
      <c r="B20" s="433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5"/>
    </row>
    <row r="21" spans="1:20" x14ac:dyDescent="0.2">
      <c r="B21" s="436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8"/>
    </row>
    <row r="22" spans="1:20" x14ac:dyDescent="0.2"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</row>
    <row r="23" spans="1:20" x14ac:dyDescent="0.2">
      <c r="A23" s="180" t="s">
        <v>106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</row>
    <row r="24" spans="1:20" x14ac:dyDescent="0.2"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181"/>
      <c r="O24" s="181"/>
    </row>
    <row r="25" spans="1:20" ht="12" customHeight="1" x14ac:dyDescent="0.2">
      <c r="B25" s="419" t="s">
        <v>457</v>
      </c>
      <c r="C25" s="426"/>
      <c r="D25" s="420"/>
      <c r="E25" s="244"/>
      <c r="F25" s="419" t="s">
        <v>458</v>
      </c>
      <c r="G25" s="426"/>
      <c r="H25" s="420"/>
      <c r="I25" s="244"/>
      <c r="J25" s="419" t="s">
        <v>459</v>
      </c>
      <c r="K25" s="426"/>
      <c r="L25" s="426"/>
      <c r="M25" s="426"/>
      <c r="N25" s="426"/>
      <c r="O25" s="420"/>
      <c r="Q25" s="181"/>
      <c r="R25" s="181"/>
    </row>
    <row r="26" spans="1:20" x14ac:dyDescent="0.2">
      <c r="B26" s="421"/>
      <c r="C26" s="427"/>
      <c r="D26" s="422"/>
      <c r="E26" s="244"/>
      <c r="F26" s="421"/>
      <c r="G26" s="427"/>
      <c r="H26" s="422"/>
      <c r="I26" s="244"/>
      <c r="J26" s="421"/>
      <c r="K26" s="427"/>
      <c r="L26" s="427"/>
      <c r="M26" s="427"/>
      <c r="N26" s="427"/>
      <c r="O26" s="422"/>
      <c r="Q26" s="181"/>
      <c r="R26" s="181"/>
    </row>
    <row r="27" spans="1:20" x14ac:dyDescent="0.2">
      <c r="B27" s="421"/>
      <c r="C27" s="427"/>
      <c r="D27" s="422"/>
      <c r="E27" s="244"/>
      <c r="F27" s="421"/>
      <c r="G27" s="427"/>
      <c r="H27" s="422"/>
      <c r="I27" s="244"/>
      <c r="J27" s="421"/>
      <c r="K27" s="427"/>
      <c r="L27" s="427"/>
      <c r="M27" s="427"/>
      <c r="N27" s="427"/>
      <c r="O27" s="422"/>
      <c r="Q27" s="181"/>
      <c r="R27" s="181"/>
    </row>
    <row r="28" spans="1:20" x14ac:dyDescent="0.2">
      <c r="B28" s="423"/>
      <c r="C28" s="428"/>
      <c r="D28" s="424"/>
      <c r="E28" s="244"/>
      <c r="F28" s="423"/>
      <c r="G28" s="428"/>
      <c r="H28" s="424"/>
      <c r="I28" s="244"/>
      <c r="J28" s="423"/>
      <c r="K28" s="428"/>
      <c r="L28" s="428"/>
      <c r="M28" s="428"/>
      <c r="N28" s="428"/>
      <c r="O28" s="424"/>
      <c r="Q28" s="181"/>
      <c r="R28" s="181"/>
      <c r="S28" s="181"/>
    </row>
    <row r="29" spans="1:20" x14ac:dyDescent="0.2"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5"/>
      <c r="M29" s="244"/>
      <c r="N29" s="181"/>
      <c r="O29" s="181"/>
      <c r="S29" s="181"/>
    </row>
    <row r="30" spans="1:20" x14ac:dyDescent="0.2"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61"/>
      <c r="O30" s="261"/>
      <c r="P30" s="261"/>
      <c r="Q30" s="261"/>
      <c r="R30" s="261"/>
    </row>
    <row r="31" spans="1:20" x14ac:dyDescent="0.2">
      <c r="B31" s="416" t="s">
        <v>460</v>
      </c>
      <c r="C31" s="244"/>
      <c r="D31" s="416" t="s">
        <v>461</v>
      </c>
      <c r="E31" s="244"/>
      <c r="F31" s="416" t="s">
        <v>462</v>
      </c>
      <c r="G31" s="244"/>
      <c r="H31" s="413" t="s">
        <v>463</v>
      </c>
      <c r="I31" s="244"/>
      <c r="J31" s="416" t="s">
        <v>464</v>
      </c>
      <c r="K31" s="244"/>
      <c r="L31" s="413" t="s">
        <v>465</v>
      </c>
      <c r="M31" s="244"/>
      <c r="N31" s="261"/>
      <c r="O31" s="419" t="s">
        <v>471</v>
      </c>
      <c r="P31" s="420"/>
      <c r="Q31" s="261"/>
      <c r="R31" s="261"/>
    </row>
    <row r="32" spans="1:20" x14ac:dyDescent="0.2">
      <c r="B32" s="417"/>
      <c r="C32" s="244"/>
      <c r="D32" s="417"/>
      <c r="E32" s="244"/>
      <c r="F32" s="417"/>
      <c r="G32" s="244"/>
      <c r="H32" s="414"/>
      <c r="I32" s="244"/>
      <c r="J32" s="417"/>
      <c r="K32" s="250"/>
      <c r="L32" s="414"/>
      <c r="M32" s="244"/>
      <c r="N32" s="261"/>
      <c r="O32" s="421"/>
      <c r="P32" s="422"/>
      <c r="Q32" s="261"/>
      <c r="R32" s="261"/>
    </row>
    <row r="33" spans="2:18" x14ac:dyDescent="0.2">
      <c r="B33" s="417"/>
      <c r="C33" s="244"/>
      <c r="D33" s="417"/>
      <c r="E33" s="244"/>
      <c r="F33" s="417"/>
      <c r="G33" s="244"/>
      <c r="H33" s="414"/>
      <c r="I33" s="244"/>
      <c r="J33" s="417"/>
      <c r="K33" s="244"/>
      <c r="L33" s="414"/>
      <c r="M33" s="244"/>
      <c r="N33" s="261"/>
      <c r="O33" s="421"/>
      <c r="P33" s="422"/>
      <c r="Q33" s="261"/>
      <c r="R33" s="261"/>
    </row>
    <row r="34" spans="2:18" x14ac:dyDescent="0.2">
      <c r="B34" s="418"/>
      <c r="C34" s="244"/>
      <c r="D34" s="418"/>
      <c r="E34" s="244"/>
      <c r="F34" s="418"/>
      <c r="G34" s="244"/>
      <c r="H34" s="415"/>
      <c r="I34" s="244"/>
      <c r="J34" s="418"/>
      <c r="K34" s="244"/>
      <c r="L34" s="415"/>
      <c r="M34" s="244"/>
      <c r="N34" s="261"/>
      <c r="O34" s="423"/>
      <c r="P34" s="424"/>
      <c r="Q34" s="261"/>
      <c r="R34" s="261"/>
    </row>
    <row r="35" spans="2:18" x14ac:dyDescent="0.2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61"/>
      <c r="O35" s="261"/>
      <c r="P35" s="261"/>
      <c r="Q35" s="261"/>
      <c r="R35" s="261"/>
    </row>
    <row r="36" spans="2:18" x14ac:dyDescent="0.2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61"/>
      <c r="O36" s="261"/>
      <c r="P36" s="261"/>
      <c r="Q36" s="261"/>
      <c r="R36" s="261"/>
    </row>
    <row r="37" spans="2:18" ht="12" customHeight="1" x14ac:dyDescent="0.2">
      <c r="B37" s="416" t="s">
        <v>328</v>
      </c>
      <c r="C37" s="244"/>
      <c r="D37" s="416" t="s">
        <v>466</v>
      </c>
      <c r="E37" s="244"/>
      <c r="F37" s="416" t="s">
        <v>467</v>
      </c>
      <c r="G37" s="244"/>
      <c r="H37" s="416" t="s">
        <v>468</v>
      </c>
      <c r="I37" s="244"/>
      <c r="J37" s="416" t="s">
        <v>469</v>
      </c>
      <c r="K37" s="244"/>
      <c r="L37" s="416" t="s">
        <v>470</v>
      </c>
      <c r="M37" s="244"/>
      <c r="N37" s="261"/>
      <c r="O37" s="419" t="s">
        <v>472</v>
      </c>
      <c r="P37" s="420"/>
      <c r="Q37" s="261"/>
      <c r="R37" s="261"/>
    </row>
    <row r="38" spans="2:18" x14ac:dyDescent="0.2">
      <c r="B38" s="417"/>
      <c r="C38" s="244"/>
      <c r="D38" s="417"/>
      <c r="E38" s="244"/>
      <c r="F38" s="417"/>
      <c r="G38" s="244"/>
      <c r="H38" s="417"/>
      <c r="I38" s="244"/>
      <c r="J38" s="417"/>
      <c r="K38" s="244"/>
      <c r="L38" s="417"/>
      <c r="M38" s="250"/>
      <c r="N38" s="261"/>
      <c r="O38" s="421"/>
      <c r="P38" s="422"/>
      <c r="Q38" s="261"/>
      <c r="R38" s="261"/>
    </row>
    <row r="39" spans="2:18" x14ac:dyDescent="0.2">
      <c r="B39" s="417"/>
      <c r="C39" s="244"/>
      <c r="D39" s="417"/>
      <c r="E39" s="244"/>
      <c r="F39" s="417"/>
      <c r="G39" s="244"/>
      <c r="H39" s="417"/>
      <c r="I39" s="244"/>
      <c r="J39" s="417"/>
      <c r="K39" s="244"/>
      <c r="L39" s="417"/>
      <c r="M39" s="244"/>
      <c r="N39" s="261"/>
      <c r="O39" s="421"/>
      <c r="P39" s="422"/>
      <c r="Q39" s="261"/>
      <c r="R39" s="261"/>
    </row>
    <row r="40" spans="2:18" x14ac:dyDescent="0.2">
      <c r="B40" s="418"/>
      <c r="C40" s="244"/>
      <c r="D40" s="418"/>
      <c r="E40" s="244"/>
      <c r="F40" s="418"/>
      <c r="G40" s="244"/>
      <c r="H40" s="418"/>
      <c r="I40" s="244"/>
      <c r="J40" s="418"/>
      <c r="K40" s="244"/>
      <c r="L40" s="418"/>
      <c r="M40" s="244"/>
      <c r="N40" s="261"/>
      <c r="O40" s="423"/>
      <c r="P40" s="424"/>
      <c r="Q40" s="261"/>
      <c r="R40" s="261"/>
    </row>
  </sheetData>
  <mergeCells count="31">
    <mergeCell ref="L6:L9"/>
    <mergeCell ref="F12:H15"/>
    <mergeCell ref="B12:D15"/>
    <mergeCell ref="J12:L15"/>
    <mergeCell ref="B25:D28"/>
    <mergeCell ref="F25:H28"/>
    <mergeCell ref="J25:O28"/>
    <mergeCell ref="O6:Q9"/>
    <mergeCell ref="H31:H34"/>
    <mergeCell ref="J31:J34"/>
    <mergeCell ref="B37:B40"/>
    <mergeCell ref="D37:D40"/>
    <mergeCell ref="F37:F40"/>
    <mergeCell ref="H37:H40"/>
    <mergeCell ref="J37:J40"/>
    <mergeCell ref="L31:L34"/>
    <mergeCell ref="L37:L40"/>
    <mergeCell ref="O31:P34"/>
    <mergeCell ref="O37:P40"/>
    <mergeCell ref="S6:T9"/>
    <mergeCell ref="O12:Q15"/>
    <mergeCell ref="S12:T15"/>
    <mergeCell ref="B19:T21"/>
    <mergeCell ref="B6:B9"/>
    <mergeCell ref="D6:D9"/>
    <mergeCell ref="F6:F9"/>
    <mergeCell ref="H6:H9"/>
    <mergeCell ref="J6:J9"/>
    <mergeCell ref="B31:B34"/>
    <mergeCell ref="D31:D34"/>
    <mergeCell ref="F31:F34"/>
  </mergeCells>
  <pageMargins left="0.70866141732283472" right="0.70866141732283472" top="0.23622047244094491" bottom="0.23622047244094491" header="0" footer="0"/>
  <pageSetup paperSize="190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4"/>
  <sheetViews>
    <sheetView topLeftCell="A10" zoomScale="85" zoomScaleNormal="85" workbookViewId="0">
      <selection activeCell="K18" sqref="K18"/>
    </sheetView>
  </sheetViews>
  <sheetFormatPr baseColWidth="10" defaultRowHeight="12" x14ac:dyDescent="0.2"/>
  <cols>
    <col min="1" max="1" width="4.28515625" style="180" customWidth="1"/>
    <col min="2" max="2" width="22" style="180" customWidth="1"/>
    <col min="3" max="3" width="4.28515625" style="180" customWidth="1"/>
    <col min="4" max="4" width="25.42578125" style="180" customWidth="1"/>
    <col min="5" max="5" width="4.28515625" style="180" customWidth="1"/>
    <col min="6" max="6" width="27.7109375" style="180" customWidth="1"/>
    <col min="7" max="7" width="4.28515625" style="180" customWidth="1"/>
    <col min="8" max="8" width="25.42578125" style="180" customWidth="1"/>
    <col min="9" max="9" width="8.85546875" style="180" customWidth="1"/>
    <col min="10" max="10" width="27.42578125" style="180" customWidth="1"/>
    <col min="11" max="11" width="12.5703125" style="180" customWidth="1"/>
    <col min="12" max="12" width="18.5703125" style="180" customWidth="1"/>
    <col min="13" max="13" width="4.7109375" style="180" customWidth="1"/>
    <col min="14" max="14" width="13.42578125" style="180" customWidth="1"/>
    <col min="15" max="15" width="22.85546875" style="180" customWidth="1"/>
    <col min="16" max="16" width="10.85546875" style="180" customWidth="1"/>
    <col min="17" max="17" width="2.85546875" style="180" customWidth="1"/>
    <col min="18" max="18" width="20" style="180" customWidth="1"/>
    <col min="19" max="20" width="2.85546875" style="180" customWidth="1"/>
    <col min="21" max="16384" width="11.42578125" style="180"/>
  </cols>
  <sheetData>
    <row r="1" spans="1:18" ht="15" x14ac:dyDescent="0.25">
      <c r="A1" s="182" t="s">
        <v>104</v>
      </c>
    </row>
    <row r="2" spans="1:18" ht="15" x14ac:dyDescent="0.25">
      <c r="A2" s="182" t="str">
        <f>'[1]Caratula POA'!C9</f>
        <v>Dirección de Cultura Municipal</v>
      </c>
    </row>
    <row r="3" spans="1:18" ht="15" x14ac:dyDescent="0.25">
      <c r="A3" s="182" t="s">
        <v>359</v>
      </c>
    </row>
    <row r="6" spans="1:18" x14ac:dyDescent="0.2">
      <c r="B6" s="416" t="s">
        <v>330</v>
      </c>
      <c r="C6" s="244"/>
      <c r="D6" s="416" t="s">
        <v>332</v>
      </c>
      <c r="E6" s="244"/>
      <c r="F6" s="416" t="s">
        <v>331</v>
      </c>
      <c r="G6" s="244"/>
      <c r="H6" s="416" t="s">
        <v>329</v>
      </c>
      <c r="I6" s="244"/>
      <c r="J6" s="416"/>
      <c r="L6" s="419"/>
      <c r="M6" s="420"/>
      <c r="N6" s="249"/>
      <c r="O6" s="445"/>
      <c r="P6" s="249"/>
      <c r="Q6" s="419" t="s">
        <v>331</v>
      </c>
      <c r="R6" s="420"/>
    </row>
    <row r="7" spans="1:18" x14ac:dyDescent="0.2">
      <c r="B7" s="417"/>
      <c r="C7" s="244"/>
      <c r="D7" s="417"/>
      <c r="E7" s="244"/>
      <c r="F7" s="417"/>
      <c r="G7" s="244"/>
      <c r="H7" s="417"/>
      <c r="I7" s="244"/>
      <c r="J7" s="417"/>
      <c r="L7" s="421"/>
      <c r="M7" s="422"/>
      <c r="N7" s="249"/>
      <c r="O7" s="446"/>
      <c r="P7" s="249"/>
      <c r="Q7" s="421"/>
      <c r="R7" s="422"/>
    </row>
    <row r="8" spans="1:18" x14ac:dyDescent="0.2">
      <c r="B8" s="417"/>
      <c r="C8" s="244"/>
      <c r="D8" s="417"/>
      <c r="E8" s="244"/>
      <c r="F8" s="417"/>
      <c r="G8" s="244"/>
      <c r="H8" s="417"/>
      <c r="I8" s="244"/>
      <c r="J8" s="417"/>
      <c r="L8" s="421"/>
      <c r="M8" s="422"/>
      <c r="N8" s="249"/>
      <c r="O8" s="446"/>
      <c r="P8" s="249"/>
      <c r="Q8" s="421"/>
      <c r="R8" s="422"/>
    </row>
    <row r="9" spans="1:18" x14ac:dyDescent="0.2">
      <c r="B9" s="418"/>
      <c r="C9" s="244"/>
      <c r="D9" s="418"/>
      <c r="E9" s="244"/>
      <c r="F9" s="418"/>
      <c r="G9" s="244"/>
      <c r="H9" s="418"/>
      <c r="I9" s="244"/>
      <c r="J9" s="418"/>
      <c r="L9" s="423"/>
      <c r="M9" s="424"/>
      <c r="N9" s="249"/>
      <c r="O9" s="447"/>
      <c r="P9" s="249"/>
      <c r="Q9" s="423"/>
      <c r="R9" s="424"/>
    </row>
    <row r="10" spans="1:18" x14ac:dyDescent="0.2">
      <c r="B10" s="244"/>
      <c r="C10" s="244"/>
      <c r="D10" s="244"/>
      <c r="E10" s="244"/>
      <c r="F10" s="244"/>
      <c r="G10" s="244"/>
      <c r="H10" s="244"/>
      <c r="I10" s="244"/>
      <c r="J10" s="244"/>
    </row>
    <row r="11" spans="1:18" x14ac:dyDescent="0.2">
      <c r="B11" s="244"/>
      <c r="C11" s="244"/>
      <c r="D11" s="244"/>
      <c r="E11" s="244"/>
      <c r="F11" s="244"/>
      <c r="G11" s="244"/>
      <c r="H11" s="244"/>
      <c r="I11" s="244"/>
      <c r="J11" s="244"/>
      <c r="Q11" s="251"/>
      <c r="R11" s="251"/>
    </row>
    <row r="12" spans="1:18" ht="12.75" customHeight="1" x14ac:dyDescent="0.2">
      <c r="B12" s="416"/>
      <c r="C12" s="244"/>
      <c r="D12" s="416" t="s">
        <v>476</v>
      </c>
      <c r="E12" s="244"/>
      <c r="F12" s="416"/>
      <c r="G12" s="244"/>
      <c r="H12" s="416" t="s">
        <v>477</v>
      </c>
      <c r="I12" s="244"/>
      <c r="J12" s="416"/>
      <c r="L12" s="419" t="s">
        <v>478</v>
      </c>
      <c r="M12" s="448"/>
      <c r="O12" s="416"/>
      <c r="Q12" s="419" t="s">
        <v>333</v>
      </c>
      <c r="R12" s="420"/>
    </row>
    <row r="13" spans="1:18" x14ac:dyDescent="0.2">
      <c r="B13" s="417"/>
      <c r="C13" s="244"/>
      <c r="D13" s="417"/>
      <c r="E13" s="244"/>
      <c r="F13" s="417"/>
      <c r="G13" s="244"/>
      <c r="H13" s="417"/>
      <c r="I13" s="244"/>
      <c r="J13" s="417"/>
      <c r="L13" s="449"/>
      <c r="M13" s="450"/>
      <c r="O13" s="417"/>
      <c r="Q13" s="421"/>
      <c r="R13" s="422"/>
    </row>
    <row r="14" spans="1:18" x14ac:dyDescent="0.2">
      <c r="B14" s="417"/>
      <c r="C14" s="244"/>
      <c r="D14" s="417"/>
      <c r="E14" s="244"/>
      <c r="F14" s="417"/>
      <c r="G14" s="244"/>
      <c r="H14" s="417"/>
      <c r="I14" s="244"/>
      <c r="J14" s="417"/>
      <c r="L14" s="449"/>
      <c r="M14" s="450"/>
      <c r="O14" s="417"/>
      <c r="Q14" s="421"/>
      <c r="R14" s="422"/>
    </row>
    <row r="15" spans="1:18" x14ac:dyDescent="0.2">
      <c r="B15" s="418"/>
      <c r="C15" s="244"/>
      <c r="D15" s="418"/>
      <c r="E15" s="244"/>
      <c r="F15" s="418"/>
      <c r="G15" s="244"/>
      <c r="H15" s="418"/>
      <c r="I15" s="244"/>
      <c r="J15" s="418"/>
      <c r="L15" s="451"/>
      <c r="M15" s="452"/>
      <c r="O15" s="418"/>
      <c r="Q15" s="423"/>
      <c r="R15" s="424"/>
    </row>
    <row r="16" spans="1:18" x14ac:dyDescent="0.2">
      <c r="B16" s="245"/>
      <c r="C16" s="244"/>
      <c r="D16" s="245"/>
      <c r="E16" s="244"/>
      <c r="F16" s="245"/>
      <c r="G16" s="244"/>
      <c r="H16" s="245"/>
      <c r="I16" s="244"/>
      <c r="J16" s="245"/>
      <c r="O16" s="251"/>
    </row>
    <row r="17" spans="1:18" x14ac:dyDescent="0.2">
      <c r="A17" s="180" t="s">
        <v>213</v>
      </c>
      <c r="B17" s="245"/>
      <c r="C17" s="244"/>
      <c r="D17" s="245"/>
      <c r="E17" s="244"/>
      <c r="F17" s="245"/>
      <c r="G17" s="244"/>
      <c r="H17" s="245"/>
      <c r="I17" s="244"/>
      <c r="J17" s="245"/>
    </row>
    <row r="18" spans="1:18" x14ac:dyDescent="0.2">
      <c r="B18" s="244"/>
      <c r="C18" s="244"/>
      <c r="D18" s="244"/>
      <c r="E18" s="244"/>
      <c r="F18" s="244"/>
      <c r="G18" s="244"/>
      <c r="H18" s="244"/>
      <c r="I18" s="244"/>
      <c r="J18" s="244"/>
    </row>
    <row r="19" spans="1:18" ht="12" customHeight="1" x14ac:dyDescent="0.2">
      <c r="A19" s="434" t="s">
        <v>334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</row>
    <row r="20" spans="1:18" x14ac:dyDescent="0.2">
      <c r="A20" s="434"/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</row>
    <row r="21" spans="1:18" x14ac:dyDescent="0.2">
      <c r="A21" s="434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</row>
    <row r="22" spans="1:18" x14ac:dyDescent="0.2">
      <c r="A22" s="181"/>
      <c r="B22" s="245"/>
      <c r="C22" s="245"/>
      <c r="D22" s="245"/>
      <c r="E22" s="245"/>
      <c r="F22" s="245"/>
      <c r="G22" s="245"/>
      <c r="H22" s="245"/>
      <c r="I22" s="245"/>
      <c r="J22" s="245"/>
      <c r="K22" s="181"/>
      <c r="L22" s="181"/>
      <c r="M22" s="181"/>
      <c r="N22" s="181"/>
      <c r="O22" s="181"/>
      <c r="P22" s="181"/>
      <c r="Q22" s="181"/>
      <c r="R22" s="181"/>
    </row>
    <row r="23" spans="1:18" x14ac:dyDescent="0.2">
      <c r="A23" s="181" t="s">
        <v>214</v>
      </c>
      <c r="B23" s="245"/>
      <c r="C23" s="245"/>
      <c r="D23" s="245"/>
      <c r="E23" s="245"/>
      <c r="F23" s="245"/>
      <c r="G23" s="245"/>
      <c r="H23" s="245"/>
      <c r="I23" s="245"/>
      <c r="J23" s="245"/>
      <c r="K23" s="181"/>
      <c r="L23" s="181"/>
      <c r="M23" s="181"/>
      <c r="N23" s="181"/>
      <c r="O23" s="181"/>
      <c r="P23" s="181"/>
      <c r="Q23" s="181"/>
      <c r="R23" s="181"/>
    </row>
    <row r="24" spans="1:18" x14ac:dyDescent="0.2">
      <c r="A24" s="181"/>
      <c r="B24" s="252"/>
      <c r="C24" s="245"/>
      <c r="D24" s="252"/>
      <c r="E24" s="245"/>
      <c r="F24" s="252"/>
      <c r="G24" s="245"/>
      <c r="H24" s="252"/>
      <c r="I24" s="245"/>
      <c r="J24" s="252"/>
      <c r="K24" s="181"/>
      <c r="L24" s="181"/>
      <c r="M24" s="181"/>
      <c r="N24" s="181"/>
      <c r="O24" s="253"/>
      <c r="P24" s="181"/>
      <c r="Q24" s="253"/>
      <c r="R24" s="253"/>
    </row>
    <row r="25" spans="1:18" ht="12" customHeight="1" x14ac:dyDescent="0.2">
      <c r="B25" s="417" t="s">
        <v>335</v>
      </c>
      <c r="C25" s="244"/>
      <c r="D25" s="417" t="s">
        <v>336</v>
      </c>
      <c r="E25" s="244"/>
      <c r="F25" s="417" t="s">
        <v>337</v>
      </c>
      <c r="G25" s="244"/>
      <c r="H25" s="417" t="s">
        <v>338</v>
      </c>
      <c r="I25" s="244"/>
      <c r="J25" s="421" t="s">
        <v>339</v>
      </c>
      <c r="K25" s="247"/>
      <c r="L25" s="419" t="s">
        <v>340</v>
      </c>
      <c r="M25" s="420"/>
      <c r="N25" s="248"/>
      <c r="O25" s="453" t="s">
        <v>341</v>
      </c>
      <c r="P25" s="245"/>
      <c r="Q25" s="247"/>
      <c r="R25" s="248"/>
    </row>
    <row r="26" spans="1:18" ht="12" customHeight="1" x14ac:dyDescent="0.2">
      <c r="B26" s="417"/>
      <c r="C26" s="244"/>
      <c r="D26" s="417"/>
      <c r="E26" s="244"/>
      <c r="F26" s="417"/>
      <c r="G26" s="244"/>
      <c r="H26" s="417"/>
      <c r="I26" s="244"/>
      <c r="J26" s="421"/>
      <c r="K26" s="247"/>
      <c r="L26" s="421"/>
      <c r="M26" s="422"/>
      <c r="N26" s="248"/>
      <c r="O26" s="454"/>
      <c r="P26" s="245"/>
      <c r="Q26" s="421" t="s">
        <v>342</v>
      </c>
      <c r="R26" s="422"/>
    </row>
    <row r="27" spans="1:18" ht="12" customHeight="1" x14ac:dyDescent="0.2">
      <c r="B27" s="417"/>
      <c r="C27" s="244"/>
      <c r="D27" s="417"/>
      <c r="E27" s="244"/>
      <c r="F27" s="417"/>
      <c r="G27" s="244"/>
      <c r="H27" s="417"/>
      <c r="I27" s="244"/>
      <c r="J27" s="421"/>
      <c r="K27" s="247"/>
      <c r="L27" s="421"/>
      <c r="M27" s="422"/>
      <c r="N27" s="248"/>
      <c r="O27" s="454"/>
      <c r="P27" s="245"/>
      <c r="Q27" s="421"/>
      <c r="R27" s="422"/>
    </row>
    <row r="28" spans="1:18" ht="51" customHeight="1" x14ac:dyDescent="0.2">
      <c r="B28" s="418"/>
      <c r="C28" s="244"/>
      <c r="D28" s="418"/>
      <c r="E28" s="244"/>
      <c r="F28" s="418"/>
      <c r="G28" s="244"/>
      <c r="H28" s="418"/>
      <c r="I28" s="244"/>
      <c r="J28" s="423"/>
      <c r="K28" s="247"/>
      <c r="L28" s="423"/>
      <c r="M28" s="424"/>
      <c r="N28" s="248"/>
      <c r="O28" s="455"/>
      <c r="P28" s="245"/>
      <c r="Q28" s="423"/>
      <c r="R28" s="424"/>
    </row>
    <row r="29" spans="1:18" x14ac:dyDescent="0.2">
      <c r="B29" s="244"/>
      <c r="C29" s="244"/>
      <c r="D29" s="244"/>
      <c r="E29" s="244"/>
      <c r="F29" s="244"/>
      <c r="G29" s="244"/>
      <c r="H29" s="244"/>
      <c r="I29" s="244"/>
      <c r="J29" s="244"/>
      <c r="K29" s="181"/>
      <c r="L29" s="181"/>
      <c r="M29" s="181"/>
      <c r="N29" s="181"/>
      <c r="O29" s="244"/>
      <c r="P29" s="244"/>
    </row>
    <row r="30" spans="1:18" ht="24" customHeight="1" x14ac:dyDescent="0.2">
      <c r="B30" s="244"/>
      <c r="C30" s="244"/>
      <c r="D30" s="244"/>
      <c r="E30" s="244"/>
      <c r="F30" s="244"/>
      <c r="G30" s="244"/>
      <c r="H30" s="244"/>
      <c r="I30" s="244"/>
      <c r="J30" s="244"/>
      <c r="L30" s="181"/>
      <c r="M30" s="181"/>
      <c r="P30" s="181"/>
    </row>
    <row r="31" spans="1:18" ht="12" customHeight="1" x14ac:dyDescent="0.2">
      <c r="B31" s="416" t="s">
        <v>343</v>
      </c>
      <c r="C31" s="244"/>
      <c r="D31" s="416" t="s">
        <v>344</v>
      </c>
      <c r="E31" s="244"/>
      <c r="F31" s="416" t="s">
        <v>345</v>
      </c>
      <c r="G31" s="244"/>
      <c r="H31" s="416" t="s">
        <v>346</v>
      </c>
      <c r="I31" s="244"/>
      <c r="J31" s="416" t="s">
        <v>347</v>
      </c>
      <c r="L31" s="439" t="s">
        <v>348</v>
      </c>
      <c r="M31" s="440"/>
      <c r="N31" s="248"/>
      <c r="O31" s="416" t="s">
        <v>349</v>
      </c>
      <c r="P31" s="245"/>
      <c r="Q31" s="419" t="s">
        <v>350</v>
      </c>
      <c r="R31" s="420"/>
    </row>
    <row r="32" spans="1:18" x14ac:dyDescent="0.2">
      <c r="B32" s="417"/>
      <c r="C32" s="244"/>
      <c r="D32" s="417"/>
      <c r="E32" s="244"/>
      <c r="F32" s="417"/>
      <c r="G32" s="244"/>
      <c r="H32" s="417"/>
      <c r="I32" s="244"/>
      <c r="J32" s="417"/>
      <c r="L32" s="441"/>
      <c r="M32" s="442"/>
      <c r="O32" s="417"/>
      <c r="P32" s="245"/>
      <c r="Q32" s="421"/>
      <c r="R32" s="422"/>
    </row>
    <row r="33" spans="1:18" x14ac:dyDescent="0.2">
      <c r="B33" s="417"/>
      <c r="C33" s="244"/>
      <c r="D33" s="417"/>
      <c r="E33" s="244"/>
      <c r="F33" s="417"/>
      <c r="G33" s="244"/>
      <c r="H33" s="417"/>
      <c r="I33" s="244"/>
      <c r="J33" s="417"/>
      <c r="L33" s="441"/>
      <c r="M33" s="442"/>
      <c r="O33" s="417"/>
      <c r="P33" s="245"/>
      <c r="Q33" s="421"/>
      <c r="R33" s="422"/>
    </row>
    <row r="34" spans="1:18" ht="146.25" customHeight="1" x14ac:dyDescent="0.2">
      <c r="A34" s="254"/>
      <c r="B34" s="418"/>
      <c r="C34" s="244"/>
      <c r="D34" s="418"/>
      <c r="E34" s="244"/>
      <c r="F34" s="418"/>
      <c r="G34" s="244"/>
      <c r="H34" s="418"/>
      <c r="I34" s="244"/>
      <c r="J34" s="418"/>
      <c r="L34" s="443"/>
      <c r="M34" s="444"/>
      <c r="N34" s="181"/>
      <c r="O34" s="418"/>
      <c r="P34" s="245"/>
      <c r="Q34" s="423"/>
      <c r="R34" s="424"/>
    </row>
    <row r="35" spans="1:18" x14ac:dyDescent="0.2">
      <c r="B35" s="244"/>
      <c r="C35" s="244"/>
      <c r="D35" s="244"/>
      <c r="E35" s="244"/>
      <c r="F35" s="244"/>
      <c r="G35" s="244"/>
      <c r="H35" s="244"/>
      <c r="I35" s="244"/>
      <c r="J35" s="244"/>
      <c r="M35" s="181"/>
    </row>
    <row r="36" spans="1:18" ht="97.5" customHeight="1" x14ac:dyDescent="0.2">
      <c r="B36" s="244"/>
      <c r="C36" s="244"/>
      <c r="D36" s="244"/>
      <c r="E36" s="244"/>
      <c r="F36" s="244"/>
      <c r="G36" s="244"/>
      <c r="H36" s="244"/>
      <c r="I36" s="244"/>
      <c r="J36" s="244"/>
      <c r="O36" s="253"/>
      <c r="P36" s="181"/>
    </row>
    <row r="37" spans="1:18" ht="12" customHeight="1" x14ac:dyDescent="0.2">
      <c r="B37" s="416" t="s">
        <v>351</v>
      </c>
      <c r="C37" s="244"/>
      <c r="D37" s="416" t="s">
        <v>352</v>
      </c>
      <c r="E37" s="244"/>
      <c r="F37" s="416" t="s">
        <v>353</v>
      </c>
      <c r="G37" s="244"/>
      <c r="H37" s="456" t="s">
        <v>354</v>
      </c>
      <c r="I37" s="244"/>
      <c r="J37" s="416" t="s">
        <v>355</v>
      </c>
      <c r="L37" s="419" t="s">
        <v>356</v>
      </c>
      <c r="M37" s="420"/>
      <c r="O37" s="416" t="s">
        <v>357</v>
      </c>
      <c r="P37" s="181"/>
      <c r="Q37" s="419" t="s">
        <v>358</v>
      </c>
      <c r="R37" s="420"/>
    </row>
    <row r="38" spans="1:18" x14ac:dyDescent="0.2">
      <c r="B38" s="417"/>
      <c r="C38" s="244"/>
      <c r="D38" s="417"/>
      <c r="E38" s="244"/>
      <c r="F38" s="417"/>
      <c r="G38" s="244"/>
      <c r="H38" s="417"/>
      <c r="I38" s="244"/>
      <c r="J38" s="417"/>
      <c r="L38" s="421"/>
      <c r="M38" s="422"/>
      <c r="N38" s="255"/>
      <c r="O38" s="417"/>
      <c r="Q38" s="421"/>
      <c r="R38" s="422"/>
    </row>
    <row r="39" spans="1:18" x14ac:dyDescent="0.2">
      <c r="B39" s="417"/>
      <c r="C39" s="244"/>
      <c r="D39" s="417"/>
      <c r="E39" s="244"/>
      <c r="F39" s="417"/>
      <c r="G39" s="244"/>
      <c r="H39" s="417"/>
      <c r="I39" s="244"/>
      <c r="J39" s="417"/>
      <c r="L39" s="421"/>
      <c r="M39" s="422"/>
      <c r="O39" s="417"/>
      <c r="Q39" s="421"/>
      <c r="R39" s="422"/>
    </row>
    <row r="40" spans="1:18" ht="279.75" customHeight="1" x14ac:dyDescent="0.2">
      <c r="B40" s="418"/>
      <c r="C40" s="244"/>
      <c r="D40" s="418"/>
      <c r="E40" s="244"/>
      <c r="F40" s="418"/>
      <c r="G40" s="244"/>
      <c r="H40" s="418"/>
      <c r="I40" s="244"/>
      <c r="J40" s="418"/>
      <c r="L40" s="423"/>
      <c r="M40" s="424"/>
      <c r="O40" s="418"/>
      <c r="Q40" s="423"/>
      <c r="R40" s="424"/>
    </row>
    <row r="41" spans="1:18" ht="12" customHeight="1" x14ac:dyDescent="0.2"/>
    <row r="44" spans="1:18" x14ac:dyDescent="0.2">
      <c r="L44" s="256"/>
    </row>
  </sheetData>
  <mergeCells count="41">
    <mergeCell ref="F25:F28"/>
    <mergeCell ref="H25:H28"/>
    <mergeCell ref="J25:J28"/>
    <mergeCell ref="B37:B40"/>
    <mergeCell ref="D37:D40"/>
    <mergeCell ref="F37:F40"/>
    <mergeCell ref="H37:H40"/>
    <mergeCell ref="J37:J40"/>
    <mergeCell ref="B31:B34"/>
    <mergeCell ref="D31:D34"/>
    <mergeCell ref="F31:F34"/>
    <mergeCell ref="H31:H34"/>
    <mergeCell ref="J31:J34"/>
    <mergeCell ref="A19:R21"/>
    <mergeCell ref="L25:M28"/>
    <mergeCell ref="O25:O28"/>
    <mergeCell ref="Q26:R28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B25:B28"/>
    <mergeCell ref="D25:D28"/>
    <mergeCell ref="L6:M9"/>
    <mergeCell ref="O6:O9"/>
    <mergeCell ref="Q6:R9"/>
    <mergeCell ref="L12:M15"/>
    <mergeCell ref="O12:O15"/>
    <mergeCell ref="Q12:R15"/>
    <mergeCell ref="L31:M34"/>
    <mergeCell ref="O31:O34"/>
    <mergeCell ref="Q31:R34"/>
    <mergeCell ref="L37:M40"/>
    <mergeCell ref="O37:O40"/>
    <mergeCell ref="Q37:R40"/>
  </mergeCells>
  <pageMargins left="0.70866141732283472" right="0.70866141732283472" top="0.23622047244094491" bottom="0.23622047244094491" header="0" footer="0"/>
  <pageSetup paperSize="190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52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C12" sqref="C12"/>
    </sheetView>
  </sheetViews>
  <sheetFormatPr baseColWidth="10" defaultRowHeight="12.75" x14ac:dyDescent="0.2"/>
  <cols>
    <col min="1" max="1" width="2.5703125" style="69" customWidth="1"/>
    <col min="2" max="2" width="11.42578125" style="69"/>
    <col min="3" max="3" width="41.28515625" style="69" customWidth="1"/>
    <col min="4" max="15" width="6.140625" style="69" customWidth="1"/>
    <col min="16" max="16384" width="11.42578125" style="69"/>
  </cols>
  <sheetData>
    <row r="1" spans="1:15" ht="18" x14ac:dyDescent="0.25">
      <c r="A1" s="68" t="s">
        <v>25</v>
      </c>
    </row>
    <row r="2" spans="1:15" x14ac:dyDescent="0.2">
      <c r="A2" s="70" t="str">
        <f>'Caratula POA'!C9</f>
        <v>Cultura</v>
      </c>
    </row>
    <row r="3" spans="1:15" x14ac:dyDescent="0.2">
      <c r="A3" s="70" t="s">
        <v>44</v>
      </c>
    </row>
    <row r="7" spans="1:15" x14ac:dyDescent="0.2">
      <c r="B7" s="72" t="s">
        <v>45</v>
      </c>
      <c r="C7" s="72" t="s">
        <v>46</v>
      </c>
      <c r="D7" s="73"/>
      <c r="E7" s="74"/>
      <c r="F7" s="74"/>
      <c r="G7" s="74"/>
      <c r="H7" s="74"/>
      <c r="I7" s="74" t="s">
        <v>47</v>
      </c>
      <c r="J7" s="74"/>
      <c r="K7" s="74"/>
      <c r="L7" s="74"/>
      <c r="M7" s="74"/>
      <c r="N7" s="74"/>
      <c r="O7" s="75"/>
    </row>
    <row r="8" spans="1:15" x14ac:dyDescent="0.2">
      <c r="B8" s="76"/>
      <c r="C8" s="76"/>
      <c r="D8" s="77" t="s">
        <v>48</v>
      </c>
      <c r="E8" s="77" t="s">
        <v>49</v>
      </c>
      <c r="F8" s="77" t="s">
        <v>50</v>
      </c>
      <c r="G8" s="77" t="s">
        <v>51</v>
      </c>
      <c r="H8" s="77" t="s">
        <v>52</v>
      </c>
      <c r="I8" s="77" t="s">
        <v>53</v>
      </c>
      <c r="J8" s="77" t="s">
        <v>54</v>
      </c>
      <c r="K8" s="77" t="s">
        <v>55</v>
      </c>
      <c r="L8" s="77" t="s">
        <v>56</v>
      </c>
      <c r="M8" s="77" t="s">
        <v>57</v>
      </c>
      <c r="N8" s="77" t="s">
        <v>58</v>
      </c>
      <c r="O8" s="77" t="s">
        <v>59</v>
      </c>
    </row>
    <row r="9" spans="1:15" x14ac:dyDescent="0.2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x14ac:dyDescent="0.2">
      <c r="B10" s="71"/>
      <c r="C10" s="78" t="s">
        <v>61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x14ac:dyDescent="0.2">
      <c r="B11" s="71" t="s">
        <v>60</v>
      </c>
      <c r="C11" s="78" t="str">
        <f>'componentes POA'!C3</f>
        <v>PROYECTOS  GESTIONADOS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x14ac:dyDescent="0.2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x14ac:dyDescent="0.2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x14ac:dyDescent="0.2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x14ac:dyDescent="0.2">
      <c r="B15" s="71"/>
      <c r="C15" s="78" t="s">
        <v>62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x14ac:dyDescent="0.2">
      <c r="B16" s="71" t="s">
        <v>60</v>
      </c>
      <c r="C16" s="78" t="str">
        <f>'componentes POA'!C63</f>
        <v>CULTURAS POPULARES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 x14ac:dyDescent="0.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 x14ac:dyDescent="0.2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 x14ac:dyDescent="0.2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 x14ac:dyDescent="0.2">
      <c r="B20" s="71"/>
      <c r="C20" s="78" t="s">
        <v>63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 x14ac:dyDescent="0.2">
      <c r="B21" s="71" t="s">
        <v>60</v>
      </c>
      <c r="C21" s="78" t="str">
        <f>'componentes POA'!C121</f>
        <v>MUSEOS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 x14ac:dyDescent="0.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 x14ac:dyDescent="0.2">
      <c r="B25" s="71"/>
      <c r="C25" s="78" t="s">
        <v>64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 x14ac:dyDescent="0.2">
      <c r="B26" s="71" t="s">
        <v>60</v>
      </c>
      <c r="C26" s="201" t="str">
        <f>'componentes POA'!C179</f>
        <v>BIBLIOTECAS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 x14ac:dyDescent="0.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 x14ac:dyDescent="0.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 x14ac:dyDescent="0.2">
      <c r="B30" s="71"/>
      <c r="C30" s="78" t="s">
        <v>231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 x14ac:dyDescent="0.2">
      <c r="B31" s="71" t="s">
        <v>60</v>
      </c>
      <c r="C31" s="78" t="str">
        <f>'componentes POA'!C307</f>
        <v>ESCUELA DE ARTES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15" x14ac:dyDescent="0.2">
      <c r="B33" s="71"/>
      <c r="C33" s="78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 x14ac:dyDescent="0.2">
      <c r="B34" s="71"/>
      <c r="C34" s="71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 x14ac:dyDescent="0.2">
      <c r="B35" s="71"/>
      <c r="C35" s="78" t="s">
        <v>232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 x14ac:dyDescent="0.2">
      <c r="B36" s="71" t="s">
        <v>60</v>
      </c>
      <c r="C36" s="78" t="str">
        <f>'componentes POA'!C364</f>
        <v>GALERIAS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 x14ac:dyDescent="0.2">
      <c r="B37" s="71"/>
      <c r="C37" s="78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 x14ac:dyDescent="0.2">
      <c r="B38" s="71"/>
      <c r="C38" s="7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x14ac:dyDescent="0.2">
      <c r="B39" s="71"/>
      <c r="C39" s="7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15" x14ac:dyDescent="0.2">
      <c r="B40" s="71"/>
      <c r="C40" s="78" t="s">
        <v>237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15" x14ac:dyDescent="0.2">
      <c r="B41" s="71" t="s">
        <v>60</v>
      </c>
      <c r="C41" s="218" t="str">
        <f>'componentes POA'!C421</f>
        <v>COMUNICACIÓN SOCIAL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 x14ac:dyDescent="0.2">
      <c r="B42" s="71"/>
      <c r="C42" s="78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15" x14ac:dyDescent="0.2">
      <c r="B43" s="71"/>
      <c r="C43" s="78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15" x14ac:dyDescent="0.2">
      <c r="B44" s="71"/>
      <c r="C44" s="78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15" x14ac:dyDescent="0.2">
      <c r="B45" s="71"/>
      <c r="C45" s="78" t="s">
        <v>238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5" x14ac:dyDescent="0.2">
      <c r="B46" s="71" t="s">
        <v>60</v>
      </c>
      <c r="C46" s="201" t="str">
        <f>'componentes POA'!C480</f>
        <v>EVENTOS CULTURALES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15" x14ac:dyDescent="0.2">
      <c r="B47" s="71"/>
      <c r="C47" s="78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15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 x14ac:dyDescent="0.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 x14ac:dyDescent="0.2">
      <c r="B50" s="71"/>
      <c r="C50" s="78" t="s">
        <v>65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 x14ac:dyDescent="0.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 x14ac:dyDescent="0.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</sheetData>
  <pageMargins left="0.47244094488188981" right="0.39370078740157483" top="0.59055118110236227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C6" sqref="C6"/>
    </sheetView>
  </sheetViews>
  <sheetFormatPr baseColWidth="10" defaultColWidth="11.42578125" defaultRowHeight="15" x14ac:dyDescent="0.25"/>
  <cols>
    <col min="1" max="1" width="3.5703125" customWidth="1"/>
    <col min="2" max="2" width="15.140625" customWidth="1"/>
    <col min="3" max="3" width="33.5703125" customWidth="1"/>
    <col min="4" max="4" width="16.28515625" style="153" customWidth="1"/>
    <col min="5" max="5" width="18.140625" style="153" customWidth="1"/>
    <col min="6" max="6" width="16.140625" style="153" customWidth="1"/>
    <col min="7" max="8" width="16.42578125" style="153" customWidth="1"/>
    <col min="9" max="9" width="15.85546875" style="153" customWidth="1"/>
    <col min="10" max="10" width="16.5703125" style="153" customWidth="1"/>
    <col min="11" max="11" width="18.5703125" style="153" customWidth="1"/>
    <col min="12" max="12" width="18.7109375" style="153" customWidth="1"/>
    <col min="13" max="13" width="16.42578125" style="153" customWidth="1"/>
    <col min="14" max="14" width="17.5703125" style="153" customWidth="1"/>
    <col min="15" max="16" width="16.28515625" style="153" customWidth="1"/>
  </cols>
  <sheetData>
    <row r="1" spans="1:16" ht="20.25" x14ac:dyDescent="0.3">
      <c r="A1" s="152" t="s">
        <v>25</v>
      </c>
    </row>
    <row r="2" spans="1:16" ht="15.75" x14ac:dyDescent="0.25">
      <c r="A2" s="154" t="s">
        <v>129</v>
      </c>
    </row>
    <row r="3" spans="1:16" ht="15.75" x14ac:dyDescent="0.25">
      <c r="A3" s="154" t="s">
        <v>211</v>
      </c>
    </row>
    <row r="6" spans="1:16" ht="15.75" x14ac:dyDescent="0.25">
      <c r="B6" s="155" t="s">
        <v>130</v>
      </c>
      <c r="C6" s="154" t="str">
        <f>'Egresos Ejercidos Reales'!C6</f>
        <v>Cultura</v>
      </c>
    </row>
    <row r="8" spans="1:16" ht="15.75" x14ac:dyDescent="0.25">
      <c r="B8" s="156" t="s">
        <v>131</v>
      </c>
      <c r="C8" s="157" t="s">
        <v>132</v>
      </c>
      <c r="D8" s="158" t="s">
        <v>26</v>
      </c>
      <c r="E8" s="158" t="s">
        <v>27</v>
      </c>
      <c r="F8" s="158" t="s">
        <v>28</v>
      </c>
      <c r="G8" s="158" t="s">
        <v>29</v>
      </c>
      <c r="H8" s="158" t="s">
        <v>30</v>
      </c>
      <c r="I8" s="158" t="s">
        <v>31</v>
      </c>
      <c r="J8" s="158" t="s">
        <v>32</v>
      </c>
      <c r="K8" s="158" t="s">
        <v>33</v>
      </c>
      <c r="L8" s="158" t="s">
        <v>133</v>
      </c>
      <c r="M8" s="158" t="s">
        <v>34</v>
      </c>
      <c r="N8" s="158" t="s">
        <v>35</v>
      </c>
      <c r="O8" s="158" t="s">
        <v>36</v>
      </c>
      <c r="P8" s="158" t="s">
        <v>24</v>
      </c>
    </row>
    <row r="9" spans="1:16" ht="15.75" x14ac:dyDescent="0.25">
      <c r="B9" s="457" t="s">
        <v>134</v>
      </c>
      <c r="C9" s="458"/>
      <c r="D9" s="159">
        <f>SUM(D10:D14)</f>
        <v>100</v>
      </c>
      <c r="E9" s="159">
        <f t="shared" ref="E9:P9" si="0">SUM(E10:E14)</f>
        <v>0</v>
      </c>
      <c r="F9" s="159">
        <f t="shared" si="0"/>
        <v>0</v>
      </c>
      <c r="G9" s="159">
        <f t="shared" si="0"/>
        <v>0</v>
      </c>
      <c r="H9" s="159">
        <f t="shared" si="0"/>
        <v>0</v>
      </c>
      <c r="I9" s="159">
        <f t="shared" si="0"/>
        <v>0</v>
      </c>
      <c r="J9" s="159">
        <f t="shared" si="0"/>
        <v>0</v>
      </c>
      <c r="K9" s="159">
        <f t="shared" si="0"/>
        <v>0</v>
      </c>
      <c r="L9" s="159">
        <f t="shared" si="0"/>
        <v>0</v>
      </c>
      <c r="M9" s="159">
        <f t="shared" si="0"/>
        <v>0</v>
      </c>
      <c r="N9" s="159">
        <f t="shared" si="0"/>
        <v>0</v>
      </c>
      <c r="O9" s="159">
        <f t="shared" si="0"/>
        <v>0</v>
      </c>
      <c r="P9" s="159">
        <f t="shared" si="0"/>
        <v>100</v>
      </c>
    </row>
    <row r="10" spans="1:16" ht="30.75" x14ac:dyDescent="0.25">
      <c r="B10" s="160">
        <v>1100</v>
      </c>
      <c r="C10" s="161" t="s">
        <v>135</v>
      </c>
      <c r="D10" s="162">
        <v>100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>
        <f t="shared" ref="P10:P15" si="1">SUM(D10:O10)</f>
        <v>100</v>
      </c>
    </row>
    <row r="11" spans="1:16" ht="30.75" x14ac:dyDescent="0.25">
      <c r="B11" s="160">
        <v>1200</v>
      </c>
      <c r="C11" s="161" t="s">
        <v>136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>
        <f t="shared" si="1"/>
        <v>0</v>
      </c>
    </row>
    <row r="12" spans="1:16" ht="30.75" x14ac:dyDescent="0.25">
      <c r="B12" s="160">
        <v>1300</v>
      </c>
      <c r="C12" s="161" t="s">
        <v>137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>
        <f t="shared" si="1"/>
        <v>0</v>
      </c>
    </row>
    <row r="13" spans="1:16" ht="15.75" x14ac:dyDescent="0.25">
      <c r="B13" s="160">
        <v>1400</v>
      </c>
      <c r="C13" s="164" t="s">
        <v>138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>
        <f t="shared" si="1"/>
        <v>0</v>
      </c>
    </row>
    <row r="14" spans="1:16" ht="30.75" x14ac:dyDescent="0.25">
      <c r="B14" s="160">
        <v>1500</v>
      </c>
      <c r="C14" s="161" t="s">
        <v>139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>
        <f t="shared" si="1"/>
        <v>0</v>
      </c>
    </row>
    <row r="15" spans="1:16" ht="15.75" x14ac:dyDescent="0.25">
      <c r="B15" s="165"/>
      <c r="C15" s="166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>
        <f t="shared" si="1"/>
        <v>0</v>
      </c>
    </row>
    <row r="16" spans="1:16" ht="15.75" x14ac:dyDescent="0.25">
      <c r="B16" s="457" t="s">
        <v>140</v>
      </c>
      <c r="C16" s="458"/>
      <c r="D16" s="167">
        <f>SUM(D17:D24)</f>
        <v>0</v>
      </c>
      <c r="E16" s="167">
        <f>SUM(E17:E24)</f>
        <v>0</v>
      </c>
      <c r="F16" s="167">
        <f t="shared" ref="F16:P16" si="2">SUM(F17:F24)</f>
        <v>0</v>
      </c>
      <c r="G16" s="167">
        <f t="shared" si="2"/>
        <v>0</v>
      </c>
      <c r="H16" s="167">
        <f t="shared" si="2"/>
        <v>0</v>
      </c>
      <c r="I16" s="167">
        <f t="shared" si="2"/>
        <v>0</v>
      </c>
      <c r="J16" s="167">
        <f t="shared" si="2"/>
        <v>0</v>
      </c>
      <c r="K16" s="167">
        <f t="shared" si="2"/>
        <v>0</v>
      </c>
      <c r="L16" s="167">
        <f t="shared" si="2"/>
        <v>0</v>
      </c>
      <c r="M16" s="167">
        <f t="shared" si="2"/>
        <v>0</v>
      </c>
      <c r="N16" s="167">
        <f t="shared" si="2"/>
        <v>0</v>
      </c>
      <c r="O16" s="167">
        <f t="shared" si="2"/>
        <v>0</v>
      </c>
      <c r="P16" s="167">
        <f t="shared" si="2"/>
        <v>0</v>
      </c>
    </row>
    <row r="17" spans="2:16" ht="45.75" x14ac:dyDescent="0.25">
      <c r="B17" s="160">
        <v>2100</v>
      </c>
      <c r="C17" s="168" t="s">
        <v>141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3">
        <f t="shared" ref="P17:P25" si="3">SUM(D17:O17)</f>
        <v>0</v>
      </c>
    </row>
    <row r="18" spans="2:16" ht="15.75" x14ac:dyDescent="0.25">
      <c r="B18" s="160">
        <v>2200</v>
      </c>
      <c r="C18" s="164" t="s">
        <v>142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3">
        <f t="shared" si="3"/>
        <v>0</v>
      </c>
    </row>
    <row r="19" spans="2:16" ht="30.75" x14ac:dyDescent="0.25">
      <c r="B19" s="165">
        <v>2400</v>
      </c>
      <c r="C19" s="166" t="s">
        <v>143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3">
        <f t="shared" si="3"/>
        <v>0</v>
      </c>
    </row>
    <row r="20" spans="2:16" ht="30.75" x14ac:dyDescent="0.25">
      <c r="B20" s="165">
        <v>2500</v>
      </c>
      <c r="C20" s="166" t="s">
        <v>144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3">
        <f t="shared" si="3"/>
        <v>0</v>
      </c>
    </row>
    <row r="21" spans="2:16" ht="30.75" x14ac:dyDescent="0.25">
      <c r="B21" s="165">
        <v>2600</v>
      </c>
      <c r="C21" s="166" t="s">
        <v>145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3">
        <f t="shared" si="3"/>
        <v>0</v>
      </c>
    </row>
    <row r="22" spans="2:16" ht="45.75" x14ac:dyDescent="0.25">
      <c r="B22" s="165">
        <v>2700</v>
      </c>
      <c r="C22" s="166" t="s">
        <v>146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>
        <f t="shared" si="3"/>
        <v>0</v>
      </c>
    </row>
    <row r="23" spans="2:16" ht="30.75" hidden="1" x14ac:dyDescent="0.25">
      <c r="B23" s="165">
        <v>2800</v>
      </c>
      <c r="C23" s="166" t="s">
        <v>147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>
        <f t="shared" si="3"/>
        <v>0</v>
      </c>
    </row>
    <row r="24" spans="2:16" ht="30.75" x14ac:dyDescent="0.25">
      <c r="B24" s="165">
        <v>2900</v>
      </c>
      <c r="C24" s="168" t="s">
        <v>148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3">
        <f t="shared" si="3"/>
        <v>0</v>
      </c>
    </row>
    <row r="25" spans="2:16" ht="15.75" x14ac:dyDescent="0.25">
      <c r="B25" s="169"/>
      <c r="C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>
        <f t="shared" si="3"/>
        <v>0</v>
      </c>
    </row>
    <row r="26" spans="2:16" ht="15.75" x14ac:dyDescent="0.25">
      <c r="B26" s="457" t="s">
        <v>149</v>
      </c>
      <c r="C26" s="458"/>
      <c r="D26" s="167">
        <f>SUM(D27:D35)</f>
        <v>0</v>
      </c>
      <c r="E26" s="167">
        <f t="shared" ref="E26:P26" si="4">SUM(E27:E35)</f>
        <v>0</v>
      </c>
      <c r="F26" s="167">
        <f t="shared" si="4"/>
        <v>0</v>
      </c>
      <c r="G26" s="167">
        <f t="shared" si="4"/>
        <v>0</v>
      </c>
      <c r="H26" s="167">
        <f t="shared" si="4"/>
        <v>0</v>
      </c>
      <c r="I26" s="167">
        <f t="shared" si="4"/>
        <v>0</v>
      </c>
      <c r="J26" s="167">
        <f t="shared" si="4"/>
        <v>0</v>
      </c>
      <c r="K26" s="167">
        <f t="shared" si="4"/>
        <v>0</v>
      </c>
      <c r="L26" s="167">
        <f t="shared" si="4"/>
        <v>0</v>
      </c>
      <c r="M26" s="167">
        <f t="shared" si="4"/>
        <v>0</v>
      </c>
      <c r="N26" s="167">
        <f t="shared" si="4"/>
        <v>0</v>
      </c>
      <c r="O26" s="167">
        <f t="shared" si="4"/>
        <v>0</v>
      </c>
      <c r="P26" s="167">
        <f t="shared" si="4"/>
        <v>0</v>
      </c>
    </row>
    <row r="27" spans="2:16" ht="15.75" x14ac:dyDescent="0.25">
      <c r="B27" s="165">
        <v>3100</v>
      </c>
      <c r="C27" s="170" t="s">
        <v>150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3">
        <f t="shared" ref="P27:P47" si="5">SUM(D27:O27)</f>
        <v>0</v>
      </c>
    </row>
    <row r="28" spans="2:16" ht="15.75" x14ac:dyDescent="0.25">
      <c r="B28" s="165">
        <v>3200</v>
      </c>
      <c r="C28" s="171" t="s">
        <v>151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3">
        <f t="shared" si="5"/>
        <v>0</v>
      </c>
    </row>
    <row r="29" spans="2:16" ht="45.75" x14ac:dyDescent="0.25">
      <c r="B29" s="165">
        <v>3300</v>
      </c>
      <c r="C29" s="166" t="s">
        <v>152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3">
        <f t="shared" si="5"/>
        <v>0</v>
      </c>
    </row>
    <row r="30" spans="2:16" ht="30.75" x14ac:dyDescent="0.25">
      <c r="B30" s="165">
        <v>3400</v>
      </c>
      <c r="C30" s="166" t="s">
        <v>153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3">
        <f t="shared" si="5"/>
        <v>0</v>
      </c>
    </row>
    <row r="31" spans="2:16" ht="45.75" x14ac:dyDescent="0.25">
      <c r="B31" s="165">
        <v>3500</v>
      </c>
      <c r="C31" s="166" t="s">
        <v>154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3">
        <f t="shared" si="5"/>
        <v>0</v>
      </c>
    </row>
    <row r="32" spans="2:16" ht="30.75" x14ac:dyDescent="0.25">
      <c r="B32" s="165">
        <v>3600</v>
      </c>
      <c r="C32" s="166" t="s">
        <v>155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3">
        <f t="shared" si="5"/>
        <v>0</v>
      </c>
    </row>
    <row r="33" spans="2:16" ht="15.75" x14ac:dyDescent="0.25">
      <c r="B33" s="165">
        <v>3700</v>
      </c>
      <c r="C33" s="171" t="s">
        <v>156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3">
        <f t="shared" si="5"/>
        <v>0</v>
      </c>
    </row>
    <row r="34" spans="2:16" ht="15.75" x14ac:dyDescent="0.25">
      <c r="B34" s="165">
        <v>3800</v>
      </c>
      <c r="C34" s="171" t="s">
        <v>157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3">
        <f t="shared" si="5"/>
        <v>0</v>
      </c>
    </row>
    <row r="35" spans="2:16" ht="15.75" x14ac:dyDescent="0.25">
      <c r="B35" s="165">
        <v>3900</v>
      </c>
      <c r="C35" s="171" t="s">
        <v>158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3">
        <f t="shared" si="5"/>
        <v>0</v>
      </c>
    </row>
    <row r="36" spans="2:16" ht="15.75" hidden="1" x14ac:dyDescent="0.25">
      <c r="B36" s="172"/>
      <c r="C36" s="173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5"/>
      <c r="O36" s="175"/>
      <c r="P36" s="163">
        <f t="shared" si="5"/>
        <v>0</v>
      </c>
    </row>
    <row r="37" spans="2:16" ht="15.75" hidden="1" x14ac:dyDescent="0.25">
      <c r="B37" s="457" t="s">
        <v>159</v>
      </c>
      <c r="C37" s="459"/>
      <c r="D37" s="459"/>
      <c r="E37" s="458"/>
      <c r="F37" s="176"/>
      <c r="G37" s="176"/>
      <c r="H37" s="176"/>
      <c r="I37" s="176"/>
      <c r="J37" s="176"/>
      <c r="K37" s="176"/>
      <c r="L37" s="176"/>
      <c r="M37" s="176"/>
      <c r="N37" s="177"/>
      <c r="O37" s="177"/>
      <c r="P37" s="163">
        <f t="shared" si="5"/>
        <v>0</v>
      </c>
    </row>
    <row r="38" spans="2:16" ht="30.75" hidden="1" x14ac:dyDescent="0.25">
      <c r="B38" s="165">
        <v>4100</v>
      </c>
      <c r="C38" s="166" t="s">
        <v>160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63">
        <f t="shared" si="5"/>
        <v>0</v>
      </c>
    </row>
    <row r="39" spans="2:16" ht="30.75" hidden="1" x14ac:dyDescent="0.25">
      <c r="B39" s="165">
        <v>4200</v>
      </c>
      <c r="C39" s="166" t="s">
        <v>161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63">
        <f t="shared" si="5"/>
        <v>0</v>
      </c>
    </row>
    <row r="40" spans="2:16" ht="15.75" hidden="1" x14ac:dyDescent="0.25">
      <c r="B40" s="165">
        <v>4300</v>
      </c>
      <c r="C40" s="171" t="s">
        <v>162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63">
        <f t="shared" si="5"/>
        <v>0</v>
      </c>
    </row>
    <row r="41" spans="2:16" ht="15.75" hidden="1" x14ac:dyDescent="0.25">
      <c r="B41" s="165">
        <v>4400</v>
      </c>
      <c r="C41" s="171" t="s">
        <v>163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63">
        <f t="shared" si="5"/>
        <v>0</v>
      </c>
    </row>
    <row r="42" spans="2:16" ht="15.75" hidden="1" x14ac:dyDescent="0.25">
      <c r="B42" s="165">
        <v>4500</v>
      </c>
      <c r="C42" s="171" t="s">
        <v>164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63">
        <f t="shared" si="5"/>
        <v>0</v>
      </c>
    </row>
    <row r="43" spans="2:16" ht="30.75" hidden="1" x14ac:dyDescent="0.25">
      <c r="B43" s="165">
        <v>4600</v>
      </c>
      <c r="C43" s="166" t="s">
        <v>165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63">
        <f t="shared" si="5"/>
        <v>0</v>
      </c>
    </row>
    <row r="44" spans="2:16" ht="30.75" hidden="1" x14ac:dyDescent="0.25">
      <c r="B44" s="165">
        <v>4700</v>
      </c>
      <c r="C44" s="166" t="s">
        <v>166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63">
        <f t="shared" si="5"/>
        <v>0</v>
      </c>
    </row>
    <row r="45" spans="2:16" ht="15.75" hidden="1" x14ac:dyDescent="0.25">
      <c r="B45" s="165">
        <v>4800</v>
      </c>
      <c r="C45" s="171" t="s">
        <v>167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63">
        <f t="shared" si="5"/>
        <v>0</v>
      </c>
    </row>
    <row r="46" spans="2:16" ht="15.75" hidden="1" x14ac:dyDescent="0.25">
      <c r="B46" s="165">
        <v>4900</v>
      </c>
      <c r="C46" s="171" t="s">
        <v>168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63">
        <f t="shared" si="5"/>
        <v>0</v>
      </c>
    </row>
    <row r="47" spans="2:16" ht="15.75" x14ac:dyDescent="0.25">
      <c r="B47" s="173"/>
      <c r="C47" s="173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63">
        <f t="shared" si="5"/>
        <v>0</v>
      </c>
    </row>
    <row r="48" spans="2:16" ht="15.75" x14ac:dyDescent="0.25">
      <c r="B48" s="178" t="s">
        <v>169</v>
      </c>
      <c r="C48" s="179"/>
      <c r="D48" s="167">
        <f>SUM(D49:D57)</f>
        <v>0</v>
      </c>
      <c r="E48" s="167">
        <f t="shared" ref="E48:P48" si="6">SUM(E49:E57)</f>
        <v>0</v>
      </c>
      <c r="F48" s="167">
        <f t="shared" si="6"/>
        <v>0</v>
      </c>
      <c r="G48" s="167">
        <f t="shared" si="6"/>
        <v>0</v>
      </c>
      <c r="H48" s="167">
        <f t="shared" si="6"/>
        <v>0</v>
      </c>
      <c r="I48" s="167">
        <f t="shared" si="6"/>
        <v>0</v>
      </c>
      <c r="J48" s="167">
        <f t="shared" si="6"/>
        <v>0</v>
      </c>
      <c r="K48" s="167">
        <f t="shared" si="6"/>
        <v>0</v>
      </c>
      <c r="L48" s="167">
        <f t="shared" si="6"/>
        <v>0</v>
      </c>
      <c r="M48" s="167">
        <f t="shared" si="6"/>
        <v>0</v>
      </c>
      <c r="N48" s="167">
        <f t="shared" si="6"/>
        <v>0</v>
      </c>
      <c r="O48" s="167">
        <f t="shared" si="6"/>
        <v>0</v>
      </c>
      <c r="P48" s="167">
        <f t="shared" si="6"/>
        <v>0</v>
      </c>
    </row>
    <row r="49" spans="2:16" ht="30.75" x14ac:dyDescent="0.25">
      <c r="B49" s="165">
        <v>5100</v>
      </c>
      <c r="C49" s="166" t="s">
        <v>170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3">
        <f t="shared" ref="P49:P58" si="7">SUM(D49:O49)</f>
        <v>0</v>
      </c>
    </row>
    <row r="50" spans="2:16" ht="30.75" x14ac:dyDescent="0.25">
      <c r="B50" s="165">
        <v>5200</v>
      </c>
      <c r="C50" s="166" t="s">
        <v>171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3">
        <f t="shared" si="7"/>
        <v>0</v>
      </c>
    </row>
    <row r="51" spans="2:16" ht="30.75" x14ac:dyDescent="0.25">
      <c r="B51" s="165">
        <v>5300</v>
      </c>
      <c r="C51" s="166" t="s">
        <v>172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3">
        <f t="shared" si="7"/>
        <v>0</v>
      </c>
    </row>
    <row r="52" spans="2:16" ht="30.75" x14ac:dyDescent="0.25">
      <c r="B52" s="165">
        <v>5400</v>
      </c>
      <c r="C52" s="166" t="s">
        <v>173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3">
        <f t="shared" si="7"/>
        <v>0</v>
      </c>
    </row>
    <row r="53" spans="2:16" ht="15.75" x14ac:dyDescent="0.25">
      <c r="B53" s="165">
        <v>5500</v>
      </c>
      <c r="C53" s="171" t="s">
        <v>174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3">
        <f t="shared" si="7"/>
        <v>0</v>
      </c>
    </row>
    <row r="54" spans="2:16" ht="30.75" x14ac:dyDescent="0.25">
      <c r="B54" s="165">
        <v>5600</v>
      </c>
      <c r="C54" s="166" t="s">
        <v>175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3">
        <f t="shared" si="7"/>
        <v>0</v>
      </c>
    </row>
    <row r="55" spans="2:16" ht="15.75" hidden="1" x14ac:dyDescent="0.25">
      <c r="B55" s="165">
        <v>5700</v>
      </c>
      <c r="C55" s="171" t="s">
        <v>176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3">
        <f t="shared" si="7"/>
        <v>0</v>
      </c>
    </row>
    <row r="56" spans="2:16" ht="15.75" hidden="1" x14ac:dyDescent="0.25">
      <c r="B56" s="165">
        <v>5800</v>
      </c>
      <c r="C56" s="171" t="s">
        <v>177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3">
        <f t="shared" si="7"/>
        <v>0</v>
      </c>
    </row>
    <row r="57" spans="2:16" ht="15.75" x14ac:dyDescent="0.25">
      <c r="B57" s="165">
        <v>5900</v>
      </c>
      <c r="C57" s="171" t="s">
        <v>178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3">
        <f t="shared" si="7"/>
        <v>0</v>
      </c>
    </row>
    <row r="58" spans="2:16" ht="15.75" x14ac:dyDescent="0.25">
      <c r="B58" s="173"/>
      <c r="C58" s="173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63">
        <f t="shared" si="7"/>
        <v>0</v>
      </c>
    </row>
    <row r="59" spans="2:16" ht="15.75" x14ac:dyDescent="0.25">
      <c r="B59" s="457" t="s">
        <v>179</v>
      </c>
      <c r="C59" s="458"/>
      <c r="D59" s="167">
        <f>SUM(D60)</f>
        <v>0</v>
      </c>
      <c r="E59" s="167">
        <f t="shared" ref="E59:P59" si="8">SUM(E60)</f>
        <v>0</v>
      </c>
      <c r="F59" s="167">
        <f t="shared" si="8"/>
        <v>0</v>
      </c>
      <c r="G59" s="167">
        <f t="shared" si="8"/>
        <v>0</v>
      </c>
      <c r="H59" s="167">
        <f t="shared" si="8"/>
        <v>0</v>
      </c>
      <c r="I59" s="167">
        <f t="shared" si="8"/>
        <v>0</v>
      </c>
      <c r="J59" s="167">
        <f t="shared" si="8"/>
        <v>0</v>
      </c>
      <c r="K59" s="167">
        <f t="shared" si="8"/>
        <v>0</v>
      </c>
      <c r="L59" s="167">
        <f t="shared" si="8"/>
        <v>0</v>
      </c>
      <c r="M59" s="167">
        <f t="shared" si="8"/>
        <v>0</v>
      </c>
      <c r="N59" s="167">
        <f t="shared" si="8"/>
        <v>0</v>
      </c>
      <c r="O59" s="167">
        <f t="shared" si="8"/>
        <v>0</v>
      </c>
      <c r="P59" s="167">
        <f t="shared" si="8"/>
        <v>0</v>
      </c>
    </row>
    <row r="60" spans="2:16" ht="30.75" x14ac:dyDescent="0.25">
      <c r="B60" s="165">
        <v>6100</v>
      </c>
      <c r="C60" s="166" t="s">
        <v>180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3">
        <f>SUM(D60:O60)</f>
        <v>0</v>
      </c>
    </row>
    <row r="61" spans="2:16" ht="15.75" x14ac:dyDescent="0.25">
      <c r="B61" s="172"/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63">
        <f>SUM(D61:O61)</f>
        <v>0</v>
      </c>
    </row>
    <row r="62" spans="2:16" ht="15.75" x14ac:dyDescent="0.25">
      <c r="B62" s="173"/>
      <c r="C62" s="173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63">
        <f>SUM(D62:O62)</f>
        <v>0</v>
      </c>
    </row>
    <row r="63" spans="2:16" ht="15.75" x14ac:dyDescent="0.25">
      <c r="B63" s="457" t="s">
        <v>181</v>
      </c>
      <c r="C63" s="458"/>
      <c r="D63" s="167">
        <f>D59+D48+D26+D16+D9</f>
        <v>100</v>
      </c>
      <c r="E63" s="167">
        <f t="shared" ref="E63:P63" si="9">E59+E48+E26+E16+E9</f>
        <v>0</v>
      </c>
      <c r="F63" s="167">
        <f t="shared" si="9"/>
        <v>0</v>
      </c>
      <c r="G63" s="167">
        <f t="shared" si="9"/>
        <v>0</v>
      </c>
      <c r="H63" s="167">
        <f>H59+H48+H26+H16+H9</f>
        <v>0</v>
      </c>
      <c r="I63" s="167">
        <f t="shared" si="9"/>
        <v>0</v>
      </c>
      <c r="J63" s="167">
        <f t="shared" si="9"/>
        <v>0</v>
      </c>
      <c r="K63" s="167">
        <f t="shared" si="9"/>
        <v>0</v>
      </c>
      <c r="L63" s="167">
        <f t="shared" si="9"/>
        <v>0</v>
      </c>
      <c r="M63" s="167">
        <f t="shared" si="9"/>
        <v>0</v>
      </c>
      <c r="N63" s="167">
        <f t="shared" si="9"/>
        <v>0</v>
      </c>
      <c r="O63" s="167">
        <f t="shared" si="9"/>
        <v>0</v>
      </c>
      <c r="P63" s="167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Caratula POA</vt:lpstr>
      <vt:lpstr>componentes POA</vt:lpstr>
      <vt:lpstr>beneficiarios</vt:lpstr>
      <vt:lpstr>FORMATO MIR</vt:lpstr>
      <vt:lpstr>Arbol de Objetivos</vt:lpstr>
      <vt:lpstr>Arbol de Problemas</vt:lpstr>
      <vt:lpstr>Hoja1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compo5</vt:lpstr>
      <vt:lpstr>compo6</vt:lpstr>
      <vt:lpstr>compo7</vt:lpstr>
      <vt:lpstr>compo8</vt:lpstr>
      <vt:lpstr>nombremes</vt:lpstr>
    </vt:vector>
  </TitlesOfParts>
  <Company>eXPerienciaUE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Lily_Cultura</cp:lastModifiedBy>
  <cp:lastPrinted>2017-10-06T15:15:46Z</cp:lastPrinted>
  <dcterms:created xsi:type="dcterms:W3CDTF">2013-02-05T19:11:32Z</dcterms:created>
  <dcterms:modified xsi:type="dcterms:W3CDTF">2018-12-18T23:20:52Z</dcterms:modified>
</cp:coreProperties>
</file>