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/>
  <mc:AlternateContent xmlns:mc="http://schemas.openxmlformats.org/markup-compatibility/2006">
    <mc:Choice Requires="x15">
      <x15ac:absPath xmlns:x15ac="http://schemas.microsoft.com/office/spreadsheetml/2010/11/ac" url="/Users/SKPN/Documents/ADMINISTRACION 2018-2021/POA 2018/"/>
    </mc:Choice>
  </mc:AlternateContent>
  <xr:revisionPtr revIDLastSave="0" documentId="13_ncr:1_{03A08104-72E3-7245-8DE4-4186F54D8A74}" xr6:coauthVersionLast="37" xr6:coauthVersionMax="37" xr10:uidLastSave="{00000000-0000-0000-0000-000000000000}"/>
  <bookViews>
    <workbookView xWindow="0" yWindow="0" windowWidth="16680" windowHeight="21000" activeTab="4" xr2:uid="{00000000-000D-0000-FFFF-FFFF00000000}"/>
  </bookViews>
  <sheets>
    <sheet name="Caratula POA" sheetId="6" r:id="rId1"/>
    <sheet name="componentes POA" sheetId="1" r:id="rId2"/>
    <sheet name="beneficiarios" sheetId="16" r:id="rId3"/>
    <sheet name="FORMATO MIR" sheetId="12" r:id="rId4"/>
    <sheet name="Arbol de Problemas" sheetId="11" r:id="rId5"/>
    <sheet name="Arbol de Objetivos" sheetId="13" r:id="rId6"/>
    <sheet name="CRONOGRAMA" sheetId="4" r:id="rId7"/>
    <sheet name="Presupuesto de Egresos" sheetId="14" r:id="rId8"/>
    <sheet name="Egresos Ejercidos Reales" sheetId="15" r:id="rId9"/>
  </sheets>
  <definedNames>
    <definedName name="compo1">'componentes POA'!$B$44:$J$56</definedName>
    <definedName name="compo2">'componentes POA'!$B$101:$J$113</definedName>
    <definedName name="compo3">'componentes POA'!$B$158:$J$170</definedName>
    <definedName name="compo4">'componentes POA'!$B$215:$J$227</definedName>
    <definedName name="nombremes">'componentes POA'!$E$231:$F$242</definedName>
  </definedName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0" i="16" l="1"/>
  <c r="N35" i="16"/>
  <c r="J177" i="1" s="1"/>
  <c r="N34" i="16"/>
  <c r="J176" i="1" s="1"/>
  <c r="N33" i="16"/>
  <c r="J175" i="1" s="1"/>
  <c r="N32" i="16"/>
  <c r="J174" i="1" s="1"/>
  <c r="A22" i="16"/>
  <c r="N27" i="16"/>
  <c r="J120" i="1" s="1"/>
  <c r="N26" i="16"/>
  <c r="J119" i="1" s="1"/>
  <c r="N25" i="16"/>
  <c r="J118" i="1" s="1"/>
  <c r="N24" i="16"/>
  <c r="J117" i="1" s="1"/>
  <c r="A14" i="16"/>
  <c r="N19" i="16"/>
  <c r="J63" i="1"/>
  <c r="N18" i="16"/>
  <c r="J62" i="1" s="1"/>
  <c r="N17" i="16"/>
  <c r="J61" i="1"/>
  <c r="N16" i="16"/>
  <c r="J60" i="1" s="1"/>
  <c r="A6" i="16"/>
  <c r="N11" i="16"/>
  <c r="J6" i="1" s="1"/>
  <c r="N10" i="16"/>
  <c r="J5" i="1" s="1"/>
  <c r="N9" i="16"/>
  <c r="J4" i="1" s="1"/>
  <c r="N8" i="16"/>
  <c r="J3" i="1" s="1"/>
  <c r="A2" i="16"/>
  <c r="C6" i="15"/>
  <c r="A2" i="13"/>
  <c r="P62" i="15"/>
  <c r="P61" i="15"/>
  <c r="P60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D59" i="15"/>
  <c r="P58" i="15"/>
  <c r="P57" i="15"/>
  <c r="P56" i="15"/>
  <c r="P55" i="15"/>
  <c r="P54" i="15"/>
  <c r="P53" i="15"/>
  <c r="P52" i="15"/>
  <c r="P51" i="15"/>
  <c r="P50" i="15"/>
  <c r="P49" i="15"/>
  <c r="P48" i="15" s="1"/>
  <c r="P63" i="15" s="1"/>
  <c r="I23" i="6" s="1"/>
  <c r="O48" i="15"/>
  <c r="N48" i="15"/>
  <c r="M48" i="15"/>
  <c r="L48" i="15"/>
  <c r="K48" i="15"/>
  <c r="J48" i="15"/>
  <c r="I48" i="15"/>
  <c r="H48" i="15"/>
  <c r="G48" i="15"/>
  <c r="F48" i="15"/>
  <c r="E48" i="15"/>
  <c r="D48" i="15"/>
  <c r="P47" i="15"/>
  <c r="P46" i="15"/>
  <c r="P45" i="15"/>
  <c r="P44" i="15"/>
  <c r="P43" i="15"/>
  <c r="P42" i="15"/>
  <c r="P41" i="15"/>
  <c r="P40" i="15"/>
  <c r="P39" i="15"/>
  <c r="P38" i="15"/>
  <c r="P37" i="15"/>
  <c r="P36" i="15"/>
  <c r="P35" i="15"/>
  <c r="P34" i="15"/>
  <c r="P33" i="15"/>
  <c r="P32" i="15"/>
  <c r="P31" i="15"/>
  <c r="P30" i="15"/>
  <c r="P29" i="15"/>
  <c r="P28" i="15"/>
  <c r="P27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P25" i="15"/>
  <c r="P24" i="15"/>
  <c r="P23" i="15"/>
  <c r="P22" i="15"/>
  <c r="P21" i="15"/>
  <c r="P20" i="15"/>
  <c r="P19" i="15"/>
  <c r="P18" i="15"/>
  <c r="P17" i="15"/>
  <c r="P16" i="15" s="1"/>
  <c r="O16" i="15"/>
  <c r="N16" i="15"/>
  <c r="M16" i="15"/>
  <c r="L16" i="15"/>
  <c r="K16" i="15"/>
  <c r="J16" i="15"/>
  <c r="I16" i="15"/>
  <c r="H16" i="15"/>
  <c r="G16" i="15"/>
  <c r="F16" i="15"/>
  <c r="E16" i="15"/>
  <c r="D16" i="15"/>
  <c r="P15" i="15"/>
  <c r="P14" i="15"/>
  <c r="P13" i="15"/>
  <c r="P12" i="15"/>
  <c r="P11" i="15"/>
  <c r="P10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P62" i="14"/>
  <c r="P61" i="14"/>
  <c r="P60" i="14"/>
  <c r="P59" i="14"/>
  <c r="O59" i="14"/>
  <c r="N59" i="14"/>
  <c r="M59" i="14"/>
  <c r="L59" i="14"/>
  <c r="L63" i="14" s="1"/>
  <c r="B38" i="6" s="1"/>
  <c r="K59" i="14"/>
  <c r="J59" i="14"/>
  <c r="I59" i="14"/>
  <c r="H59" i="14"/>
  <c r="H63" i="14" s="1"/>
  <c r="B34" i="6" s="1"/>
  <c r="G59" i="14"/>
  <c r="F59" i="14"/>
  <c r="E59" i="14"/>
  <c r="D59" i="14"/>
  <c r="D63" i="14" s="1"/>
  <c r="B30" i="6" s="1"/>
  <c r="B42" i="6" s="1"/>
  <c r="P58" i="14"/>
  <c r="P57" i="14"/>
  <c r="P56" i="14"/>
  <c r="P55" i="14"/>
  <c r="P54" i="14"/>
  <c r="P53" i="14"/>
  <c r="P52" i="14"/>
  <c r="P51" i="14"/>
  <c r="P50" i="14"/>
  <c r="P49" i="14"/>
  <c r="P48" i="14" s="1"/>
  <c r="O48" i="14"/>
  <c r="O63" i="14" s="1"/>
  <c r="B41" i="6" s="1"/>
  <c r="N48" i="14"/>
  <c r="M48" i="14"/>
  <c r="L48" i="14"/>
  <c r="K48" i="14"/>
  <c r="K63" i="14" s="1"/>
  <c r="B37" i="6" s="1"/>
  <c r="J48" i="14"/>
  <c r="I48" i="14"/>
  <c r="H48" i="14"/>
  <c r="G48" i="14"/>
  <c r="G63" i="14" s="1"/>
  <c r="B33" i="6" s="1"/>
  <c r="F48" i="14"/>
  <c r="E48" i="14"/>
  <c r="D48" i="14"/>
  <c r="P47" i="14"/>
  <c r="P46" i="14"/>
  <c r="P45" i="14"/>
  <c r="P44" i="14"/>
  <c r="P43" i="14"/>
  <c r="P42" i="14"/>
  <c r="P41" i="14"/>
  <c r="P40" i="14"/>
  <c r="P39" i="14"/>
  <c r="P38" i="14"/>
  <c r="P37" i="14"/>
  <c r="P36" i="14"/>
  <c r="P35" i="14"/>
  <c r="P34" i="14"/>
  <c r="P33" i="14"/>
  <c r="P32" i="14"/>
  <c r="P31" i="14"/>
  <c r="P30" i="14"/>
  <c r="P29" i="14"/>
  <c r="P28" i="14"/>
  <c r="P27" i="14"/>
  <c r="P26" i="14" s="1"/>
  <c r="O26" i="14"/>
  <c r="N26" i="14"/>
  <c r="M26" i="14"/>
  <c r="L26" i="14"/>
  <c r="K26" i="14"/>
  <c r="J26" i="14"/>
  <c r="I26" i="14"/>
  <c r="H26" i="14"/>
  <c r="G26" i="14"/>
  <c r="F26" i="14"/>
  <c r="E26" i="14"/>
  <c r="D26" i="14"/>
  <c r="P25" i="14"/>
  <c r="P24" i="14"/>
  <c r="P23" i="14"/>
  <c r="P22" i="14"/>
  <c r="P21" i="14"/>
  <c r="P20" i="14"/>
  <c r="P19" i="14"/>
  <c r="P18" i="14"/>
  <c r="P17" i="14"/>
  <c r="P16" i="14" s="1"/>
  <c r="O16" i="14"/>
  <c r="N16" i="14"/>
  <c r="M16" i="14"/>
  <c r="L16" i="14"/>
  <c r="K16" i="14"/>
  <c r="J16" i="14"/>
  <c r="I16" i="14"/>
  <c r="H16" i="14"/>
  <c r="G16" i="14"/>
  <c r="F16" i="14"/>
  <c r="E16" i="14"/>
  <c r="D16" i="14"/>
  <c r="P15" i="14"/>
  <c r="P14" i="14"/>
  <c r="P13" i="14"/>
  <c r="P12" i="14"/>
  <c r="P11" i="14"/>
  <c r="P10" i="14"/>
  <c r="P9" i="14" s="1"/>
  <c r="O9" i="14"/>
  <c r="N9" i="14"/>
  <c r="M9" i="14"/>
  <c r="L9" i="14"/>
  <c r="K9" i="14"/>
  <c r="J9" i="14"/>
  <c r="I9" i="14"/>
  <c r="H9" i="14"/>
  <c r="G9" i="14"/>
  <c r="F9" i="14"/>
  <c r="E9" i="14"/>
  <c r="D9" i="14"/>
  <c r="A2" i="11"/>
  <c r="A2" i="4"/>
  <c r="H18" i="12"/>
  <c r="H19" i="12"/>
  <c r="H20" i="12"/>
  <c r="H21" i="12"/>
  <c r="C21" i="12"/>
  <c r="B21" i="12"/>
  <c r="C20" i="12"/>
  <c r="B20" i="12"/>
  <c r="C18" i="12"/>
  <c r="C19" i="12"/>
  <c r="B19" i="12"/>
  <c r="B18" i="12"/>
  <c r="B12" i="12"/>
  <c r="B10" i="12"/>
  <c r="F45" i="6"/>
  <c r="A47" i="6"/>
  <c r="A18" i="12" s="1"/>
  <c r="D47" i="6"/>
  <c r="F47" i="6"/>
  <c r="A48" i="6"/>
  <c r="A19" i="12" s="1"/>
  <c r="D48" i="6"/>
  <c r="F48" i="6"/>
  <c r="A49" i="6"/>
  <c r="A20" i="12" s="1"/>
  <c r="D49" i="6"/>
  <c r="F49" i="6"/>
  <c r="A50" i="6"/>
  <c r="A21" i="12" s="1"/>
  <c r="D50" i="6"/>
  <c r="F50" i="6"/>
  <c r="A57" i="6"/>
  <c r="D58" i="6"/>
  <c r="A7" i="6"/>
  <c r="C29" i="4"/>
  <c r="C23" i="4"/>
  <c r="C17" i="4"/>
  <c r="D172" i="1"/>
  <c r="D115" i="1"/>
  <c r="D58" i="1"/>
  <c r="D1" i="1"/>
  <c r="C11" i="4" s="1"/>
  <c r="P26" i="15"/>
  <c r="E63" i="14"/>
  <c r="B31" i="6" s="1"/>
  <c r="I63" i="14"/>
  <c r="B35" i="6" s="1"/>
  <c r="M63" i="14"/>
  <c r="B39" i="6" s="1"/>
  <c r="E63" i="15"/>
  <c r="D31" i="6" s="1"/>
  <c r="G63" i="15"/>
  <c r="D33" i="6"/>
  <c r="I63" i="15"/>
  <c r="D35" i="6" s="1"/>
  <c r="K63" i="15"/>
  <c r="D37" i="6"/>
  <c r="M63" i="15"/>
  <c r="D39" i="6" s="1"/>
  <c r="O63" i="15"/>
  <c r="D41" i="6"/>
  <c r="D31" i="13"/>
  <c r="H31" i="13"/>
  <c r="F63" i="14"/>
  <c r="B32" i="6" s="1"/>
  <c r="J63" i="14"/>
  <c r="B36" i="6" s="1"/>
  <c r="N63" i="14"/>
  <c r="B40" i="6" s="1"/>
  <c r="D63" i="15"/>
  <c r="D30" i="6" s="1"/>
  <c r="D42" i="6" s="1"/>
  <c r="F63" i="15"/>
  <c r="D32" i="6"/>
  <c r="H63" i="15"/>
  <c r="D34" i="6" s="1"/>
  <c r="J63" i="15"/>
  <c r="D36" i="6"/>
  <c r="L63" i="15"/>
  <c r="D38" i="6" s="1"/>
  <c r="N63" i="15"/>
  <c r="D40" i="6"/>
  <c r="D227" i="1"/>
  <c r="C227" i="1"/>
  <c r="G215" i="1"/>
  <c r="F215" i="1"/>
  <c r="F216" i="1" s="1"/>
  <c r="F217" i="1" s="1"/>
  <c r="F218" i="1" s="1"/>
  <c r="D170" i="1"/>
  <c r="C170" i="1"/>
  <c r="G158" i="1"/>
  <c r="F158" i="1"/>
  <c r="F159" i="1" s="1"/>
  <c r="F160" i="1" s="1"/>
  <c r="D113" i="1"/>
  <c r="C113" i="1"/>
  <c r="G101" i="1"/>
  <c r="G102" i="1" s="1"/>
  <c r="G103" i="1" s="1"/>
  <c r="G104" i="1" s="1"/>
  <c r="G105" i="1" s="1"/>
  <c r="G106" i="1" s="1"/>
  <c r="G107" i="1" s="1"/>
  <c r="G108" i="1" s="1"/>
  <c r="G109" i="1" s="1"/>
  <c r="F101" i="1"/>
  <c r="D56" i="1"/>
  <c r="C56" i="1"/>
  <c r="G44" i="1"/>
  <c r="F44" i="1"/>
  <c r="F45" i="1" s="1"/>
  <c r="F46" i="1" s="1"/>
  <c r="G216" i="1"/>
  <c r="G217" i="1" s="1"/>
  <c r="G218" i="1" s="1"/>
  <c r="G219" i="1" s="1"/>
  <c r="G220" i="1" s="1"/>
  <c r="G221" i="1" s="1"/>
  <c r="G222" i="1" s="1"/>
  <c r="G223" i="1" s="1"/>
  <c r="G224" i="1" s="1"/>
  <c r="G225" i="1" s="1"/>
  <c r="F161" i="1"/>
  <c r="F162" i="1" s="1"/>
  <c r="F163" i="1" s="1"/>
  <c r="F164" i="1" s="1"/>
  <c r="F47" i="1"/>
  <c r="F48" i="1" s="1"/>
  <c r="F49" i="1" s="1"/>
  <c r="C6" i="14"/>
  <c r="B31" i="13" l="1"/>
  <c r="A55" i="6"/>
  <c r="G110" i="1"/>
  <c r="G226" i="1"/>
  <c r="F165" i="1"/>
  <c r="F50" i="1"/>
  <c r="F219" i="1"/>
  <c r="P63" i="14"/>
  <c r="D23" i="6" s="1"/>
  <c r="D25" i="6" s="1"/>
  <c r="F102" i="1"/>
  <c r="G159" i="1"/>
  <c r="G45" i="1"/>
  <c r="F31" i="13"/>
  <c r="A54" i="6"/>
  <c r="A56" i="6"/>
  <c r="G46" i="1" l="1"/>
  <c r="F103" i="1"/>
  <c r="F166" i="1"/>
  <c r="F220" i="1"/>
  <c r="I50" i="6"/>
  <c r="G227" i="1"/>
  <c r="G160" i="1"/>
  <c r="G111" i="1"/>
  <c r="F51" i="1"/>
  <c r="G112" i="1" l="1"/>
  <c r="F52" i="1"/>
  <c r="G161" i="1"/>
  <c r="F221" i="1"/>
  <c r="F104" i="1"/>
  <c r="F167" i="1"/>
  <c r="G47" i="1"/>
  <c r="G162" i="1" l="1"/>
  <c r="F168" i="1"/>
  <c r="F53" i="1"/>
  <c r="F222" i="1"/>
  <c r="G48" i="1"/>
  <c r="F105" i="1"/>
  <c r="G113" i="1"/>
  <c r="I48" i="6"/>
  <c r="F106" i="1" l="1"/>
  <c r="F223" i="1"/>
  <c r="F169" i="1"/>
  <c r="G49" i="1"/>
  <c r="F54" i="1"/>
  <c r="G163" i="1"/>
  <c r="G164" i="1" l="1"/>
  <c r="G50" i="1"/>
  <c r="F224" i="1"/>
  <c r="F55" i="1"/>
  <c r="G49" i="6"/>
  <c r="F170" i="1"/>
  <c r="F107" i="1"/>
  <c r="G51" i="1" l="1"/>
  <c r="I161" i="1"/>
  <c r="I160" i="1"/>
  <c r="I158" i="1"/>
  <c r="I162" i="1"/>
  <c r="I159" i="1"/>
  <c r="I163" i="1"/>
  <c r="I164" i="1"/>
  <c r="J158" i="1"/>
  <c r="I165" i="1"/>
  <c r="J159" i="1"/>
  <c r="J160" i="1"/>
  <c r="I166" i="1"/>
  <c r="J161" i="1"/>
  <c r="I167" i="1"/>
  <c r="I168" i="1"/>
  <c r="J162" i="1"/>
  <c r="G47" i="6"/>
  <c r="F56" i="1"/>
  <c r="I169" i="1"/>
  <c r="I170" i="1" s="1"/>
  <c r="J163" i="1"/>
  <c r="F108" i="1"/>
  <c r="F225" i="1"/>
  <c r="G165" i="1"/>
  <c r="J164" i="1"/>
  <c r="G166" i="1" l="1"/>
  <c r="J165" i="1"/>
  <c r="G52" i="1"/>
  <c r="J51" i="1"/>
  <c r="I45" i="1"/>
  <c r="I46" i="1"/>
  <c r="I44" i="1"/>
  <c r="I47" i="1"/>
  <c r="I48" i="1"/>
  <c r="I49" i="1"/>
  <c r="J44" i="1"/>
  <c r="J45" i="1"/>
  <c r="I50" i="1"/>
  <c r="J46" i="1"/>
  <c r="I51" i="1"/>
  <c r="I52" i="1"/>
  <c r="J47" i="1"/>
  <c r="I53" i="1"/>
  <c r="J48" i="1"/>
  <c r="J49" i="1"/>
  <c r="I54" i="1"/>
  <c r="F226" i="1"/>
  <c r="F109" i="1"/>
  <c r="I55" i="1"/>
  <c r="J50" i="1"/>
  <c r="G53" i="1" l="1"/>
  <c r="J52" i="1"/>
  <c r="F227" i="1"/>
  <c r="I226" i="1" s="1"/>
  <c r="I227" i="1" s="1"/>
  <c r="G50" i="6"/>
  <c r="I56" i="1"/>
  <c r="F110" i="1"/>
  <c r="J166" i="1"/>
  <c r="G167" i="1"/>
  <c r="F111" i="1" l="1"/>
  <c r="G168" i="1"/>
  <c r="J167" i="1"/>
  <c r="J53" i="1"/>
  <c r="G54" i="1"/>
  <c r="J216" i="1"/>
  <c r="I216" i="1"/>
  <c r="J217" i="1"/>
  <c r="J220" i="1"/>
  <c r="J219" i="1"/>
  <c r="J215" i="1"/>
  <c r="J218" i="1"/>
  <c r="J223" i="1"/>
  <c r="I215" i="1"/>
  <c r="J225" i="1"/>
  <c r="J222" i="1"/>
  <c r="J224" i="1"/>
  <c r="I217" i="1"/>
  <c r="J221" i="1"/>
  <c r="I218" i="1"/>
  <c r="I219" i="1"/>
  <c r="J226" i="1"/>
  <c r="J227" i="1" s="1"/>
  <c r="I220" i="1"/>
  <c r="I221" i="1"/>
  <c r="I222" i="1"/>
  <c r="I223" i="1"/>
  <c r="I224" i="1"/>
  <c r="I225" i="1"/>
  <c r="G169" i="1" l="1"/>
  <c r="J168" i="1"/>
  <c r="G55" i="1"/>
  <c r="J54" i="1"/>
  <c r="F112" i="1"/>
  <c r="J55" i="1" l="1"/>
  <c r="I47" i="6"/>
  <c r="G56" i="1"/>
  <c r="G48" i="6"/>
  <c r="F113" i="1"/>
  <c r="I112" i="1" s="1"/>
  <c r="I49" i="6"/>
  <c r="G170" i="1"/>
  <c r="J169" i="1"/>
  <c r="J170" i="1" s="1"/>
  <c r="I113" i="1" l="1"/>
  <c r="I41" i="6"/>
  <c r="I42" i="6" s="1"/>
  <c r="J101" i="1"/>
  <c r="J30" i="6" s="1"/>
  <c r="J105" i="1"/>
  <c r="J34" i="6" s="1"/>
  <c r="J102" i="1"/>
  <c r="J31" i="6" s="1"/>
  <c r="J103" i="1"/>
  <c r="J32" i="6" s="1"/>
  <c r="J106" i="1"/>
  <c r="J35" i="6" s="1"/>
  <c r="J109" i="1"/>
  <c r="J38" i="6" s="1"/>
  <c r="J107" i="1"/>
  <c r="J36" i="6" s="1"/>
  <c r="J108" i="1"/>
  <c r="J37" i="6" s="1"/>
  <c r="I101" i="1"/>
  <c r="I30" i="6" s="1"/>
  <c r="J104" i="1"/>
  <c r="J33" i="6" s="1"/>
  <c r="I102" i="1"/>
  <c r="I31" i="6" s="1"/>
  <c r="J110" i="1"/>
  <c r="J39" i="6" s="1"/>
  <c r="J111" i="1"/>
  <c r="J40" i="6" s="1"/>
  <c r="I103" i="1"/>
  <c r="I32" i="6" s="1"/>
  <c r="J112" i="1"/>
  <c r="J113" i="1" s="1"/>
  <c r="I104" i="1"/>
  <c r="I33" i="6" s="1"/>
  <c r="I105" i="1"/>
  <c r="I34" i="6" s="1"/>
  <c r="I106" i="1"/>
  <c r="I35" i="6" s="1"/>
  <c r="I107" i="1"/>
  <c r="I36" i="6" s="1"/>
  <c r="I108" i="1"/>
  <c r="I37" i="6" s="1"/>
  <c r="I109" i="1"/>
  <c r="I38" i="6" s="1"/>
  <c r="I110" i="1"/>
  <c r="I39" i="6" s="1"/>
  <c r="I111" i="1"/>
  <c r="I40" i="6" s="1"/>
  <c r="J56" i="1"/>
  <c r="J41" i="6" l="1"/>
  <c r="J42" i="6" s="1"/>
</calcChain>
</file>

<file path=xl/sharedStrings.xml><?xml version="1.0" encoding="utf-8"?>
<sst xmlns="http://schemas.openxmlformats.org/spreadsheetml/2006/main" count="603" uniqueCount="298">
  <si>
    <t>Presupuesto Anual Municipal Asignado</t>
  </si>
  <si>
    <t>Presupuesto Anual Municipal Ejercido</t>
  </si>
  <si>
    <t>Porcetanje de Avance</t>
  </si>
  <si>
    <t>Avance Presupuestal Anual</t>
  </si>
  <si>
    <t>Fecha</t>
  </si>
  <si>
    <t>Presupuesto</t>
  </si>
  <si>
    <t>Ejercido</t>
  </si>
  <si>
    <t>Avance</t>
  </si>
  <si>
    <t>Acumulado Anual</t>
  </si>
  <si>
    <t>Componente</t>
  </si>
  <si>
    <t>Uso del Tiempo</t>
  </si>
  <si>
    <t>Nombre</t>
  </si>
  <si>
    <t>Eje</t>
  </si>
  <si>
    <t>Programa</t>
  </si>
  <si>
    <t>SubPrograma</t>
  </si>
  <si>
    <t>Fecha de inicio</t>
  </si>
  <si>
    <t>Fecha de Termino</t>
  </si>
  <si>
    <t>Ultima Actualizacion</t>
  </si>
  <si>
    <t>Actividades</t>
  </si>
  <si>
    <t>Valor Inicial</t>
  </si>
  <si>
    <t>Valor Actual</t>
  </si>
  <si>
    <t>Avance Acum</t>
  </si>
  <si>
    <t>% Anual</t>
  </si>
  <si>
    <t>% de Avance</t>
  </si>
  <si>
    <t>TOTAL</t>
  </si>
  <si>
    <t>H. AYUNTAMIENTO DE TONALA 2012 - 2015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</si>
  <si>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</si>
  <si>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</si>
  <si>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</si>
  <si>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</si>
  <si>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</si>
  <si>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</si>
  <si>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</si>
  <si>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</si>
  <si>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</si>
  <si>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</si>
  <si>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</si>
  <si>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Proyectos</t>
  </si>
  <si>
    <t>Fines u</t>
  </si>
  <si>
    <t>Objetivos</t>
  </si>
  <si>
    <t xml:space="preserve">Componente 1: </t>
  </si>
  <si>
    <t xml:space="preserve">Componente 2: </t>
  </si>
  <si>
    <t>Componente 3:</t>
  </si>
  <si>
    <t>Componente 4:</t>
  </si>
  <si>
    <t>CRONOGRAMA DE ACTIVIDADES</t>
  </si>
  <si>
    <t>PROYECTO</t>
  </si>
  <si>
    <t>ACTIVIDADES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</si>
  <si>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</si>
  <si>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</si>
  <si>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</si>
  <si>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</si>
  <si>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</si>
  <si>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</si>
  <si>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</si>
  <si>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</si>
  <si>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</si>
  <si>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</si>
  <si>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</si>
  <si>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</si>
  <si>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</si>
  <si>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E.1.1</t>
  </si>
  <si>
    <t>COMPONENTE 1</t>
  </si>
  <si>
    <t>COMPONENTE 2</t>
  </si>
  <si>
    <t>COMPONENTE 3</t>
  </si>
  <si>
    <t>COMPONENTE 4</t>
  </si>
  <si>
    <t>OTRAS ACTIVIDADES</t>
  </si>
  <si>
    <t>Avance de Pronóstico Total</t>
  </si>
  <si>
    <t>Avance de Pronóstico</t>
  </si>
  <si>
    <t>Pronóstico</t>
  </si>
  <si>
    <t>Pron. Acum</t>
  </si>
  <si>
    <t>Tipo de Indicador:</t>
  </si>
  <si>
    <t>1  Eficacia</t>
  </si>
  <si>
    <t>Misión</t>
  </si>
  <si>
    <t>Visión</t>
  </si>
  <si>
    <t>Descripción</t>
  </si>
  <si>
    <t xml:space="preserve">3  Economía </t>
  </si>
  <si>
    <t>Ultima Actualización</t>
  </si>
  <si>
    <t>Unidad de Medida:</t>
  </si>
  <si>
    <t>Mes:</t>
  </si>
  <si>
    <t>Septiembre</t>
  </si>
  <si>
    <t>Avance Real</t>
  </si>
  <si>
    <t>Elabora</t>
  </si>
  <si>
    <t>Cargo</t>
  </si>
  <si>
    <t>Autoriza</t>
  </si>
  <si>
    <t xml:space="preserve">Nombre de Indicador:   </t>
  </si>
  <si>
    <t>1 Ciudadanos</t>
  </si>
  <si>
    <t>Tipo de Indicador</t>
  </si>
  <si>
    <t>2  Mujeres</t>
  </si>
  <si>
    <t>Indicadores:</t>
  </si>
  <si>
    <t>Direccion:</t>
  </si>
  <si>
    <t>Dir. General:</t>
  </si>
  <si>
    <t>Revisa</t>
  </si>
  <si>
    <t xml:space="preserve">                               </t>
  </si>
  <si>
    <t>2  Eficiencia</t>
  </si>
  <si>
    <t>meses</t>
  </si>
  <si>
    <t>3  Niños</t>
  </si>
  <si>
    <t>4  Adultos Mayores</t>
  </si>
  <si>
    <t>FIN</t>
  </si>
  <si>
    <t>PROPOSITO</t>
  </si>
  <si>
    <t>SUPUESTOS</t>
  </si>
  <si>
    <t>H. AYUNTAMIENTO DE TONALA JALISCO</t>
  </si>
  <si>
    <t>EFECTOS</t>
  </si>
  <si>
    <t>CAUSAS</t>
  </si>
  <si>
    <t>DIRECCION</t>
  </si>
  <si>
    <t>PROGRAMA PMD</t>
  </si>
  <si>
    <t>PLAN MUNICIPAL</t>
  </si>
  <si>
    <t>TIPO</t>
  </si>
  <si>
    <t>DESCRIPCION</t>
  </si>
  <si>
    <t>NOMBRE INDICADOR</t>
  </si>
  <si>
    <t>METODO DE CALCULO</t>
  </si>
  <si>
    <t>FRECUENCIA DE MEDICION</t>
  </si>
  <si>
    <t>MEDIOS DE VERIFICACION</t>
  </si>
  <si>
    <t>TEMPORALIDAD</t>
  </si>
  <si>
    <t>TIPO DE INDICADOR</t>
  </si>
  <si>
    <t>ANUAL</t>
  </si>
  <si>
    <t>4 Eficiencia</t>
  </si>
  <si>
    <t>5 Calidad</t>
  </si>
  <si>
    <t>6 Equidad</t>
  </si>
  <si>
    <t>1 Eficacia</t>
  </si>
  <si>
    <t>2 Cobertura</t>
  </si>
  <si>
    <t>3 Impacto</t>
  </si>
  <si>
    <t>1  Estrategico</t>
  </si>
  <si>
    <t>2  Gestion</t>
  </si>
  <si>
    <t>1 Estrategico</t>
  </si>
  <si>
    <t>DIR. DE PROGRAMACION Y PRESUPUESTOS</t>
  </si>
  <si>
    <t>DEPENDENCIA</t>
  </si>
  <si>
    <t>No. Cuenta</t>
  </si>
  <si>
    <t>Concepto</t>
  </si>
  <si>
    <t>Septimbre</t>
  </si>
  <si>
    <t>1100 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</si>
  <si>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</si>
  <si>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</si>
  <si>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</si>
  <si>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</si>
  <si>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Economicas</t>
  </si>
  <si>
    <t>2000 Materiales y Suministros</t>
  </si>
  <si>
    <t>Materiales de Administracion, Emision de Documentos y Articulos Oficiales</t>
  </si>
  <si>
    <t>Alimentos y Utensilios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</si>
  <si>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</si>
  <si>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</si>
  <si>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</si>
  <si>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</si>
  <si>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</si>
  <si>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</si>
  <si>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3000 Servicios Generales</t>
  </si>
  <si>
    <t>Servicos Basicos</t>
  </si>
  <si>
    <t>Servicios de Arrendamientos</t>
  </si>
  <si>
    <t>Servicios Profesionales, Cientificos, Técnicos y Otros Servicios</t>
  </si>
  <si>
    <t>Servicios Financieros, Bancarios y Comerciales</t>
  </si>
  <si>
    <t>Servicios de Instalación, Reparación, Mantenimiento y Conservación</t>
  </si>
  <si>
    <t>Servicios de Comunicaón Social y Publicidad</t>
  </si>
  <si>
    <t>Servicios de Traslado y Viáticos</t>
  </si>
  <si>
    <t>Servicios Oficiales</t>
  </si>
  <si>
    <t>Otros Servicios Generales</t>
  </si>
  <si>
    <t>4000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</si>
  <si>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</si>
  <si>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</si>
  <si>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</si>
  <si>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</si>
  <si>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</si>
  <si>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</si>
  <si>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</si>
  <si>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</si>
  <si>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</si>
  <si>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5000 Bienes Muebles, Inmuebles e Intangibles</t>
  </si>
  <si>
    <t>Mobiliario y Equipo de Administració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</si>
  <si>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</si>
  <si>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</si>
  <si>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</si>
  <si>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</si>
  <si>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</si>
  <si>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</si>
  <si>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</si>
  <si>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</si>
  <si>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6000 Inversión Pública</t>
  </si>
  <si>
    <t>Obra Pública en Bienes de Dominio Público</t>
  </si>
  <si>
    <t>TOTAL GENERAL</t>
  </si>
  <si>
    <t>5111-000-000</t>
  </si>
  <si>
    <t>5112-000-000</t>
  </si>
  <si>
    <t>5113-000-000</t>
  </si>
  <si>
    <t>5114-000-000</t>
  </si>
  <si>
    <t>5115-000-000</t>
  </si>
  <si>
    <t>5121-000-000</t>
  </si>
  <si>
    <t>5122-000-000</t>
  </si>
  <si>
    <t>5124-000-000</t>
  </si>
  <si>
    <t>5125-000-000</t>
  </si>
  <si>
    <t>5126-000-000</t>
  </si>
  <si>
    <t>5127-000-000</t>
  </si>
  <si>
    <t>5129-000-000</t>
  </si>
  <si>
    <t>5131-000-000</t>
  </si>
  <si>
    <t>5132-000-000</t>
  </si>
  <si>
    <t>5133-000-000</t>
  </si>
  <si>
    <t>5134-000-000</t>
  </si>
  <si>
    <t>5135-000-000</t>
  </si>
  <si>
    <t>5136-000-000</t>
  </si>
  <si>
    <t>5137-000-000</t>
  </si>
  <si>
    <t>5138-000-000</t>
  </si>
  <si>
    <t>5139-000-000</t>
  </si>
  <si>
    <t>1241-000-000</t>
  </si>
  <si>
    <t>1242-000-000</t>
  </si>
  <si>
    <t>1243-000-000</t>
  </si>
  <si>
    <t>1244-000-000</t>
  </si>
  <si>
    <t>1245-000-000</t>
  </si>
  <si>
    <t>1246-000-000</t>
  </si>
  <si>
    <t>1250-000-000</t>
  </si>
  <si>
    <t>1230-000-000</t>
  </si>
  <si>
    <t>ESTIMACION DE EGRESOS PARA EL EJERCICIO 2015</t>
  </si>
  <si>
    <t>EGRESOS EJERCIDOS EJERCICIO 2015</t>
  </si>
  <si>
    <t>FINES</t>
  </si>
  <si>
    <t>MEDIOS</t>
  </si>
  <si>
    <t>desgloce de beneficiarios 2015</t>
  </si>
  <si>
    <t>2 Mujeres</t>
  </si>
  <si>
    <t>3 Niños</t>
  </si>
  <si>
    <t>4 Adultos Mayores</t>
  </si>
  <si>
    <t>Beneficiarios:</t>
  </si>
  <si>
    <t>Presidencia Municipal</t>
  </si>
  <si>
    <t>Es apoyar al C. Presidente Municipal, así como a su gabinete y demás dependencias municipales en los eventos sociales, diplomáticos y revestir con los apoyos de las diferentes direcciones una relación cordial, proyectando una imagen de gobierno con trabajo que conlleven a lo siguiente: valores de calidad, calidez, creatividad, entusiasmo y probidad, así mismo que el gobierno debe buscar la legitimidad desde la legalidad y crear condiciones de aceptación de las acciones y decisiones del Gobierno Municipal.</t>
  </si>
  <si>
    <t xml:space="preserve">Es contribuir al éxito de las acciones de Gobierno, mediante servicios innovadores que permitan promover la cultura abierta a la tecnología, a las inversiones, a los negocios y al dialogo, presentando los diferentes rostros del Municipio a nivel intermunicipal, federal e internacional. Crear alianzas con empresas privadas e instituciones similares, que  puedan apoyar al municipio en sus proyectos en pro de la población, así como también incentivar una comunicación gubernamental diseñada e implemantada bajo el enfoque de la politica al servicio de las mayorias.         
</t>
  </si>
  <si>
    <t>COBERTURA DE EVENTOS</t>
  </si>
  <si>
    <t>5.9 Gobierno Plural y Tolerante</t>
  </si>
  <si>
    <t>Cobertura de eventos del C. Presidente y de las Direcciones del H. Ayuntamiento de Tonalá.</t>
  </si>
  <si>
    <t>Difundir las acciones del Gobierno Municipal, asi como subir a la página del Ayuntami-</t>
  </si>
  <si>
    <t>ento la información de los eventos, y también las imágenes.</t>
  </si>
  <si>
    <t>-Impulsar la difusión de campañas de programas preventivos a la ciudadanía.</t>
  </si>
  <si>
    <t xml:space="preserve">-Crear rutas criticas en proyectos y programas que pretendan desarrollar todas las </t>
  </si>
  <si>
    <t>áreas, principalmente las más sensibles.</t>
  </si>
  <si>
    <t>-Recabar la información previa a los eventos.</t>
  </si>
  <si>
    <t>-Acudir a los eventos programados.</t>
  </si>
  <si>
    <t>-Tomar imágenes.</t>
  </si>
  <si>
    <t>-Realizar boletines.</t>
  </si>
  <si>
    <t>BOLETINES INFORMATIVOS</t>
  </si>
  <si>
    <t>5.9. Gobierno Plural y Tolerante</t>
  </si>
  <si>
    <t>Es una publicación de caracter institucional, enfoncada primordialmente a la difusión de los eventos y campañas del H. Ayuntamiento de Tonalá.</t>
  </si>
  <si>
    <t>-Dar difusión a la información generada durante los eventos.</t>
  </si>
  <si>
    <t xml:space="preserve">-Dar a conocer los programas o proyectos de las diferentes Direcciones del H. </t>
  </si>
  <si>
    <t>Ayuntamiento de Tonalá.</t>
  </si>
  <si>
    <t>Realizar el mayor número de boletines informativos.</t>
  </si>
  <si>
    <t>Se recaba la información de los eventos y se procede a la elaboración de los bole-</t>
  </si>
  <si>
    <t xml:space="preserve">tines, que en su momento son enviados a los medios de comunicación asi como </t>
  </si>
  <si>
    <t>subirlos a la página del Ayuntamiento.</t>
  </si>
  <si>
    <t>NOTAS INFORMATIVAS</t>
  </si>
  <si>
    <t>Es un escrito que permite informar a la ciudadanía  acerca de algún suceso que sea de interés público, a cerca del municipio de Tonalá, que pueda interesarle a cualquier persona, y son realizadas por un periodista.</t>
  </si>
  <si>
    <t xml:space="preserve">Mantener al mayor número de notas informativas y positivas, y estar a la vanguardia </t>
  </si>
  <si>
    <t>de los medios de comunicación.</t>
  </si>
  <si>
    <t>Mantenerse en los principales medios: impresos, de radio y televisión.</t>
  </si>
  <si>
    <t>Se mandan los boletines que son generados, para que los medios los publiquen en</t>
  </si>
  <si>
    <t xml:space="preserve">tiempo y forma, y verificar si las notas que publican son positivas o negativas para el </t>
  </si>
  <si>
    <t>H. Ayuntamiento de Tonalá.</t>
  </si>
  <si>
    <t>ENTREVISTAS</t>
  </si>
  <si>
    <t>5.9 Gobierno Plural</t>
  </si>
  <si>
    <t xml:space="preserve">Se realizan entrevistas al C. Presidente Municipal, así mismo a funcionarios de H. Ayuntamiento de Tonalá, los entrevistan de un hecho relevante o para dar a conocer algun proyecto o  campañas, donde entablan un diálogo entre el entrevistador o entrevistadores que interrogan y el o los entrevistados que contestan. </t>
  </si>
  <si>
    <t xml:space="preserve">Dar a conocer los proyectos o programas de las Direcciones, asi como los programas </t>
  </si>
  <si>
    <t>de asistencia social.</t>
  </si>
  <si>
    <t xml:space="preserve">Dar más apertura a los funcionarios para que tengan el contacto con los medios de </t>
  </si>
  <si>
    <t>comunicación y que de esta manera se puedan llevar a cabo las campañas publicita-</t>
  </si>
  <si>
    <t>rias.</t>
  </si>
  <si>
    <t>-El medio solicita la entrevista a la Dirección de Comunicación Social.</t>
  </si>
  <si>
    <t>-Las entrevistas en muchas ocasiones se realizan vía telefónica.</t>
  </si>
  <si>
    <t>-Se graba la entrevista y se realiza la versión estenográfica.</t>
  </si>
  <si>
    <t>INEFICAZ PROMOCION Y DISFUSION DE LAS ACTIVIDADES Y ACCIONES DEL AYUNTAMIENTO</t>
  </si>
  <si>
    <t>FALTA DE COBERTURA DE LOS EVENTOS DEL MUNICIPIO</t>
  </si>
  <si>
    <t>INSUFICIENTE DIFUSION DE EVENTOS Y CAMPAÑAS</t>
  </si>
  <si>
    <t>INSUFICIENTES NOTAS INFORMATIVAS PARA INFORMAR A LA CIUDADANIA</t>
  </si>
  <si>
    <t>FALTA DE ENTREVISTAS PARA DAR A CONOCER  LOS PROGRAMAS</t>
  </si>
  <si>
    <t xml:space="preserve">EXISTE UNA MALA IMAGEN DEL ALCALDE O MUINICIPIO </t>
  </si>
  <si>
    <t>BUENA IMAGEN DEL ALCALDE Y DEL MUNICIPIO</t>
  </si>
  <si>
    <t xml:space="preserve">EXISTE DESCONTENTO ENTRE LA CIUDADANIA POR NO ESTAR INFORMADOS DE LAS ACCIONES DEL GOBIERNO </t>
  </si>
  <si>
    <t>PROMOCION Y DIFUSION DE LAS ACTIVIDADES Y ACCIONES DEL AYUNTAMIENTO</t>
  </si>
  <si>
    <t>DESINFORMACION GENERALIZADA</t>
  </si>
  <si>
    <t>SE LOGRA MAYOR INTERES DE LOS MEDIOS DE COMUNICACIÓN POR LO TRASCENDIDO EN EL MUNICIPIO</t>
  </si>
  <si>
    <t xml:space="preserve"> LA CIUDADANIA ESTA ENTERADA  DE LOS PROGRAMAS Y ACTIVIDADES</t>
  </si>
  <si>
    <t>Comunicación Social</t>
  </si>
  <si>
    <t>EVENTOS CUBIERTOS</t>
  </si>
  <si>
    <t>NUMERO DE EVENTOS CUBIERTOS</t>
  </si>
  <si>
    <t>BOLETINES PUBLICADOS</t>
  </si>
  <si>
    <t>NUMERO DE BOLETINES PUBLICADOS</t>
  </si>
  <si>
    <t>NUMERO DE NOTAS INFORMATIVAS</t>
  </si>
  <si>
    <t>E: Innovaciòn Administrativa y Gobierno Eficiente</t>
  </si>
  <si>
    <t>NUMERO DE ENTREVISTAS</t>
  </si>
  <si>
    <t>EFICAZ PROMOCION Y DIFUSION DE LAS ACTIVIDADES Y ACCIONES DEL AYUNTAMIENTO</t>
  </si>
  <si>
    <t>MENSUAL</t>
  </si>
  <si>
    <t>INFORMES MENSUALES</t>
  </si>
  <si>
    <t>LAE. Yadira Ponce Contreras</t>
  </si>
  <si>
    <t>LCC. Jose Roberto Lopez Parra</t>
  </si>
  <si>
    <t>Director de Comunicación Social</t>
  </si>
  <si>
    <t>NUMERO DE ENTREVISTAS REALIZADAS</t>
  </si>
  <si>
    <t>GENERAR SUFICIENTE INFORMACION DE LAS ACCIONES DEL MUNICIPIO A LOS MEDIOS DE COMUNICACIÓN</t>
  </si>
  <si>
    <t>INSUFICIENTE INFORMACION DE LAS ACCIONES DEL MUNICIPIO A LOS MEDIOS DE COMUNICACIÓN</t>
  </si>
  <si>
    <t>Porcentaje de Proporcion de Eventos Cubiertos</t>
  </si>
  <si>
    <t>Numero de Eventos Cubiertos/Total de Eventos Programados * 100</t>
  </si>
  <si>
    <t xml:space="preserve">INFORMES </t>
  </si>
  <si>
    <t>MATRIZ DE INDICADORES DE RESULTADOS 2016</t>
  </si>
  <si>
    <t>ARBOL DE OBJETIVOS 2016</t>
  </si>
  <si>
    <t>ARBOL DE PROBLEMAS 2016</t>
  </si>
  <si>
    <t>5.9.7.- Cobertura de eventos civicos, sociales y culturales del 
H. Ayuntamiento de Tonala</t>
  </si>
  <si>
    <t>5.9.10.-  Elaboración de sintesís informativa y boletines para el 
H. Ayuntamiento de Tonalá.</t>
  </si>
  <si>
    <t>5.9.9.- Monitoreo de los canales de estaciones de radio, 
medios impresos e internet.</t>
  </si>
  <si>
    <t>5.9.7.- Cobertura de eventos civicos, sociales y culturales 
del H. Ayuntamiento de Tonala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</si>
</sst>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0_ ;\-0\ "/>
    <numFmt numFmtId="167" formatCode="0_ ;[Red]\-0\ "/>
    <numFmt numFmtId="168" formatCode="#,##0_ ;[Red]\-#,##0\ "/>
  </numFmts>
  <fonts count="3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4"/>
      <color theme="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4"/>
      <color indexed="8"/>
      <name val="Arial"/>
      <family val="2"/>
    </font>
    <font>
      <sz val="10"/>
      <color theme="0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rgb="FFCCFFCC"/>
      <name val="Arial"/>
      <family val="2"/>
    </font>
    <font>
      <sz val="10"/>
      <color rgb="FF99CCFF"/>
      <name val="Arial"/>
      <family val="2"/>
    </font>
    <font>
      <sz val="9"/>
      <color indexed="8"/>
      <name val="Arial"/>
      <family val="2"/>
    </font>
    <font>
      <u/>
      <sz val="10"/>
      <color indexed="8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8"/>
      <color theme="1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</cellStyleXfs>
  <cellXfs count="348">
    <xf numFmtId="0" fontId="0" fillId="0" borderId="0" xfId="0"/>
    <xf numFmtId="0" fontId="4" fillId="0" borderId="0" xfId="0" applyFont="1" applyFill="1"/>
    <xf numFmtId="0" fontId="4" fillId="3" borderId="1" xfId="0" applyFont="1" applyFill="1" applyBorder="1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Border="1" applyAlignment="1">
      <alignment horizontal="left"/>
    </xf>
    <xf numFmtId="0" fontId="4" fillId="3" borderId="1" xfId="0" applyFont="1" applyFill="1" applyBorder="1" applyAlignment="1">
      <alignment wrapText="1"/>
    </xf>
    <xf numFmtId="43" fontId="4" fillId="0" borderId="1" xfId="0" applyNumberFormat="1" applyFont="1" applyBorder="1" applyAlignment="1"/>
    <xf numFmtId="0" fontId="4" fillId="0" borderId="0" xfId="0" applyFont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right"/>
    </xf>
    <xf numFmtId="0" fontId="4" fillId="3" borderId="4" xfId="0" applyFont="1" applyFill="1" applyBorder="1" applyAlignment="1"/>
    <xf numFmtId="0" fontId="4" fillId="3" borderId="1" xfId="0" applyFont="1" applyFill="1" applyBorder="1" applyAlignment="1">
      <alignment horizontal="center"/>
    </xf>
    <xf numFmtId="15" fontId="4" fillId="0" borderId="2" xfId="0" applyNumberFormat="1" applyFont="1" applyBorder="1" applyAlignment="1">
      <alignment horizontal="center"/>
    </xf>
    <xf numFmtId="15" fontId="4" fillId="3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/>
    <xf numFmtId="0" fontId="4" fillId="3" borderId="13" xfId="0" applyFont="1" applyFill="1" applyBorder="1" applyAlignment="1"/>
    <xf numFmtId="0" fontId="4" fillId="3" borderId="14" xfId="0" applyFont="1" applyFill="1" applyBorder="1" applyAlignment="1"/>
    <xf numFmtId="0" fontId="4" fillId="4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9" fontId="4" fillId="0" borderId="4" xfId="3" applyFont="1" applyFill="1" applyBorder="1" applyAlignment="1">
      <alignment horizontal="center"/>
    </xf>
    <xf numFmtId="9" fontId="4" fillId="0" borderId="1" xfId="3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9" fontId="4" fillId="3" borderId="4" xfId="3" applyFont="1" applyFill="1" applyBorder="1" applyAlignment="1">
      <alignment horizontal="center"/>
    </xf>
    <xf numFmtId="9" fontId="4" fillId="3" borderId="1" xfId="3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4" fillId="3" borderId="13" xfId="0" applyFont="1" applyFill="1" applyBorder="1"/>
    <xf numFmtId="0" fontId="4" fillId="3" borderId="14" xfId="0" applyFont="1" applyFill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4" xfId="0" applyFont="1" applyFill="1" applyBorder="1"/>
    <xf numFmtId="15" fontId="4" fillId="0" borderId="0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15" fontId="4" fillId="6" borderId="2" xfId="0" applyNumberFormat="1" applyFont="1" applyFill="1" applyBorder="1" applyAlignment="1">
      <alignment horizontal="center"/>
    </xf>
    <xf numFmtId="164" fontId="4" fillId="6" borderId="1" xfId="1" applyNumberFormat="1" applyFont="1" applyFill="1" applyBorder="1" applyAlignment="1">
      <alignment horizontal="center"/>
    </xf>
    <xf numFmtId="164" fontId="4" fillId="6" borderId="2" xfId="1" applyNumberFormat="1" applyFont="1" applyFill="1" applyBorder="1" applyAlignment="1">
      <alignment horizontal="center"/>
    </xf>
    <xf numFmtId="9" fontId="4" fillId="6" borderId="4" xfId="3" applyFont="1" applyFill="1" applyBorder="1" applyAlignment="1">
      <alignment horizontal="center"/>
    </xf>
    <xf numFmtId="9" fontId="4" fillId="6" borderId="1" xfId="3" applyFont="1" applyFill="1" applyBorder="1" applyAlignment="1">
      <alignment horizontal="center"/>
    </xf>
    <xf numFmtId="0" fontId="4" fillId="6" borderId="4" xfId="0" applyFont="1" applyFill="1" applyBorder="1" applyAlignment="1"/>
    <xf numFmtId="49" fontId="4" fillId="7" borderId="8" xfId="0" quotePrefix="1" applyNumberFormat="1" applyFont="1" applyFill="1" applyBorder="1"/>
    <xf numFmtId="49" fontId="4" fillId="7" borderId="10" xfId="0" quotePrefix="1" applyNumberFormat="1" applyFont="1" applyFill="1" applyBorder="1"/>
    <xf numFmtId="49" fontId="4" fillId="5" borderId="8" xfId="0" applyNumberFormat="1" applyFont="1" applyFill="1" applyBorder="1"/>
    <xf numFmtId="49" fontId="4" fillId="5" borderId="8" xfId="0" quotePrefix="1" applyNumberFormat="1" applyFont="1" applyFill="1" applyBorder="1"/>
    <xf numFmtId="49" fontId="4" fillId="5" borderId="10" xfId="0" applyNumberFormat="1" applyFont="1" applyFill="1" applyBorder="1"/>
    <xf numFmtId="9" fontId="4" fillId="0" borderId="4" xfId="3" applyFont="1" applyBorder="1" applyAlignment="1"/>
    <xf numFmtId="9" fontId="4" fillId="3" borderId="4" xfId="3" applyFont="1" applyFill="1" applyBorder="1" applyAlignment="1"/>
    <xf numFmtId="9" fontId="4" fillId="6" borderId="2" xfId="3" applyFont="1" applyFill="1" applyBorder="1" applyAlignment="1"/>
    <xf numFmtId="9" fontId="4" fillId="6" borderId="4" xfId="3" applyFont="1" applyFill="1" applyBorder="1" applyAlignment="1"/>
    <xf numFmtId="9" fontId="4" fillId="0" borderId="1" xfId="3" applyFont="1" applyBorder="1" applyAlignment="1"/>
    <xf numFmtId="9" fontId="4" fillId="3" borderId="1" xfId="3" applyFont="1" applyFill="1" applyBorder="1" applyAlignment="1"/>
    <xf numFmtId="9" fontId="4" fillId="6" borderId="1" xfId="3" applyFont="1" applyFill="1" applyBorder="1" applyAlignment="1"/>
    <xf numFmtId="0" fontId="4" fillId="0" borderId="15" xfId="0" applyFont="1" applyBorder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right"/>
    </xf>
    <xf numFmtId="0" fontId="8" fillId="7" borderId="0" xfId="0" applyFont="1" applyFill="1"/>
    <xf numFmtId="0" fontId="1" fillId="7" borderId="0" xfId="0" applyFont="1" applyFill="1"/>
    <xf numFmtId="0" fontId="5" fillId="7" borderId="0" xfId="0" applyFont="1" applyFill="1"/>
    <xf numFmtId="0" fontId="1" fillId="7" borderId="1" xfId="0" applyFont="1" applyFill="1" applyBorder="1"/>
    <xf numFmtId="0" fontId="7" fillId="6" borderId="13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7" borderId="1" xfId="0" applyFont="1" applyFill="1" applyBorder="1"/>
    <xf numFmtId="0" fontId="4" fillId="4" borderId="1" xfId="0" applyFont="1" applyFill="1" applyBorder="1" applyAlignment="1">
      <alignment horizontal="center"/>
    </xf>
    <xf numFmtId="9" fontId="4" fillId="7" borderId="2" xfId="0" applyNumberFormat="1" applyFont="1" applyFill="1" applyBorder="1" applyAlignment="1">
      <alignment horizontal="center"/>
    </xf>
    <xf numFmtId="0" fontId="4" fillId="7" borderId="4" xfId="0" applyFont="1" applyFill="1" applyBorder="1" applyAlignment="1"/>
    <xf numFmtId="0" fontId="4" fillId="7" borderId="2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49" fontId="4" fillId="7" borderId="0" xfId="0" applyNumberFormat="1" applyFont="1" applyFill="1" applyBorder="1"/>
    <xf numFmtId="49" fontId="4" fillId="7" borderId="9" xfId="0" applyNumberFormat="1" applyFont="1" applyFill="1" applyBorder="1"/>
    <xf numFmtId="49" fontId="4" fillId="7" borderId="11" xfId="0" applyNumberFormat="1" applyFont="1" applyFill="1" applyBorder="1"/>
    <xf numFmtId="49" fontId="4" fillId="7" borderId="12" xfId="0" applyNumberFormat="1" applyFont="1" applyFill="1" applyBorder="1"/>
    <xf numFmtId="49" fontId="4" fillId="5" borderId="6" xfId="0" applyNumberFormat="1" applyFont="1" applyFill="1" applyBorder="1"/>
    <xf numFmtId="49" fontId="4" fillId="5" borderId="7" xfId="0" applyNumberFormat="1" applyFont="1" applyFill="1" applyBorder="1"/>
    <xf numFmtId="49" fontId="4" fillId="5" borderId="0" xfId="0" applyNumberFormat="1" applyFont="1" applyFill="1" applyBorder="1"/>
    <xf numFmtId="49" fontId="4" fillId="5" borderId="9" xfId="0" applyNumberFormat="1" applyFont="1" applyFill="1" applyBorder="1"/>
    <xf numFmtId="49" fontId="4" fillId="5" borderId="10" xfId="0" quotePrefix="1" applyNumberFormat="1" applyFont="1" applyFill="1" applyBorder="1"/>
    <xf numFmtId="49" fontId="4" fillId="5" borderId="11" xfId="0" applyNumberFormat="1" applyFont="1" applyFill="1" applyBorder="1"/>
    <xf numFmtId="49" fontId="4" fillId="5" borderId="12" xfId="0" applyNumberFormat="1" applyFont="1" applyFill="1" applyBorder="1"/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" fillId="0" borderId="1" xfId="0" applyFont="1" applyFill="1" applyBorder="1"/>
    <xf numFmtId="9" fontId="4" fillId="7" borderId="10" xfId="3" applyFont="1" applyFill="1" applyBorder="1" applyAlignment="1">
      <alignment horizontal="center"/>
    </xf>
    <xf numFmtId="9" fontId="4" fillId="7" borderId="12" xfId="3" applyFont="1" applyFill="1" applyBorder="1" applyAlignment="1"/>
    <xf numFmtId="9" fontId="4" fillId="7" borderId="4" xfId="0" applyNumberFormat="1" applyFont="1" applyFill="1" applyBorder="1" applyAlignment="1"/>
    <xf numFmtId="0" fontId="4" fillId="6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9" fontId="4" fillId="0" borderId="0" xfId="3" applyFont="1" applyFill="1" applyBorder="1" applyAlignment="1">
      <alignment horizontal="center"/>
    </xf>
    <xf numFmtId="164" fontId="4" fillId="0" borderId="0" xfId="1" applyNumberFormat="1" applyFont="1" applyFill="1" applyBorder="1" applyAlignment="1"/>
    <xf numFmtId="164" fontId="4" fillId="8" borderId="1" xfId="1" applyNumberFormat="1" applyFont="1" applyFill="1" applyBorder="1" applyAlignment="1"/>
    <xf numFmtId="164" fontId="4" fillId="0" borderId="1" xfId="1" applyNumberFormat="1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9" fontId="4" fillId="0" borderId="0" xfId="3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right"/>
    </xf>
    <xf numFmtId="0" fontId="10" fillId="8" borderId="3" xfId="0" applyFont="1" applyFill="1" applyBorder="1" applyAlignment="1"/>
    <xf numFmtId="0" fontId="4" fillId="0" borderId="4" xfId="0" applyFont="1" applyFill="1" applyBorder="1" applyAlignment="1"/>
    <xf numFmtId="3" fontId="9" fillId="0" borderId="4" xfId="0" applyNumberFormat="1" applyFont="1" applyBorder="1" applyAlignment="1">
      <alignment horizontal="center"/>
    </xf>
    <xf numFmtId="3" fontId="12" fillId="3" borderId="4" xfId="0" applyNumberFormat="1" applyFont="1" applyFill="1" applyBorder="1" applyAlignment="1">
      <alignment horizontal="center"/>
    </xf>
    <xf numFmtId="3" fontId="13" fillId="6" borderId="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4" fillId="8" borderId="16" xfId="0" applyFont="1" applyFill="1" applyBorder="1" applyAlignment="1">
      <alignment horizontal="center" vertical="center" wrapText="1"/>
    </xf>
    <xf numFmtId="0" fontId="14" fillId="7" borderId="18" xfId="0" applyFont="1" applyFill="1" applyBorder="1" applyAlignment="1"/>
    <xf numFmtId="49" fontId="4" fillId="7" borderId="8" xfId="0" applyNumberFormat="1" applyFont="1" applyFill="1" applyBorder="1"/>
    <xf numFmtId="0" fontId="4" fillId="3" borderId="2" xfId="0" applyFont="1" applyFill="1" applyBorder="1" applyAlignment="1"/>
    <xf numFmtId="0" fontId="4" fillId="3" borderId="1" xfId="0" applyFont="1" applyFill="1" applyBorder="1" applyAlignment="1">
      <alignment vertical="center"/>
    </xf>
    <xf numFmtId="0" fontId="4" fillId="0" borderId="1" xfId="0" applyFont="1" applyBorder="1"/>
    <xf numFmtId="0" fontId="4" fillId="8" borderId="1" xfId="0" applyFont="1" applyFill="1" applyBorder="1"/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left" wrapText="1"/>
    </xf>
    <xf numFmtId="0" fontId="4" fillId="0" borderId="0" xfId="0" applyFont="1" applyAlignment="1"/>
    <xf numFmtId="168" fontId="4" fillId="7" borderId="1" xfId="0" applyNumberFormat="1" applyFont="1" applyFill="1" applyBorder="1" applyAlignment="1"/>
    <xf numFmtId="0" fontId="4" fillId="3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6" fillId="7" borderId="0" xfId="4" applyFont="1" applyFill="1"/>
    <xf numFmtId="0" fontId="17" fillId="7" borderId="0" xfId="4" applyFont="1" applyFill="1" applyAlignment="1">
      <alignment horizontal="center"/>
    </xf>
    <xf numFmtId="0" fontId="16" fillId="9" borderId="1" xfId="4" applyFont="1" applyFill="1" applyBorder="1"/>
    <xf numFmtId="0" fontId="16" fillId="9" borderId="13" xfId="4" applyFont="1" applyFill="1" applyBorder="1"/>
    <xf numFmtId="0" fontId="16" fillId="9" borderId="14" xfId="4" applyFont="1" applyFill="1" applyBorder="1"/>
    <xf numFmtId="0" fontId="18" fillId="9" borderId="1" xfId="4" applyFont="1" applyFill="1" applyBorder="1" applyAlignment="1">
      <alignment horizontal="center" vertical="center" wrapText="1"/>
    </xf>
    <xf numFmtId="0" fontId="4" fillId="8" borderId="0" xfId="0" applyFont="1" applyFill="1"/>
    <xf numFmtId="0" fontId="16" fillId="7" borderId="1" xfId="4" applyNumberFormat="1" applyFont="1" applyFill="1" applyBorder="1" applyAlignment="1">
      <alignment vertical="top" wrapText="1"/>
    </xf>
    <xf numFmtId="0" fontId="16" fillId="7" borderId="1" xfId="4" applyNumberFormat="1" applyFont="1" applyFill="1" applyBorder="1" applyAlignment="1">
      <alignment vertical="top"/>
    </xf>
    <xf numFmtId="0" fontId="18" fillId="10" borderId="1" xfId="4" applyNumberFormat="1" applyFont="1" applyFill="1" applyBorder="1" applyAlignment="1">
      <alignment vertical="top"/>
    </xf>
    <xf numFmtId="0" fontId="16" fillId="10" borderId="1" xfId="4" applyNumberFormat="1" applyFont="1" applyFill="1" applyBorder="1" applyAlignment="1">
      <alignment vertical="top"/>
    </xf>
    <xf numFmtId="0" fontId="18" fillId="9" borderId="1" xfId="4" applyNumberFormat="1" applyFont="1" applyFill="1" applyBorder="1" applyAlignment="1">
      <alignment vertical="top" wrapText="1"/>
    </xf>
    <xf numFmtId="164" fontId="4" fillId="6" borderId="1" xfId="1" applyNumberFormat="1" applyFont="1" applyFill="1" applyBorder="1" applyAlignment="1">
      <alignment horizontal="center" vertical="center"/>
    </xf>
    <xf numFmtId="164" fontId="4" fillId="6" borderId="1" xfId="1" applyNumberFormat="1" applyFont="1" applyFill="1" applyBorder="1" applyAlignment="1"/>
    <xf numFmtId="0" fontId="19" fillId="0" borderId="0" xfId="0" applyFont="1"/>
    <xf numFmtId="43" fontId="0" fillId="0" borderId="0" xfId="1" applyFont="1"/>
    <xf numFmtId="0" fontId="20" fillId="0" borderId="0" xfId="0" applyFont="1"/>
    <xf numFmtId="0" fontId="20" fillId="0" borderId="0" xfId="0" applyFont="1" applyAlignment="1">
      <alignment horizontal="right"/>
    </xf>
    <xf numFmtId="0" fontId="21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43" fontId="20" fillId="4" borderId="1" xfId="1" applyFont="1" applyFill="1" applyBorder="1" applyAlignment="1">
      <alignment horizontal="center"/>
    </xf>
    <xf numFmtId="43" fontId="20" fillId="11" borderId="1" xfId="1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wrapText="1"/>
    </xf>
    <xf numFmtId="43" fontId="22" fillId="0" borderId="1" xfId="1" applyFont="1" applyBorder="1"/>
    <xf numFmtId="43" fontId="22" fillId="11" borderId="1" xfId="1" applyFont="1" applyFill="1" applyBorder="1"/>
    <xf numFmtId="0" fontId="22" fillId="0" borderId="1" xfId="0" applyFont="1" applyBorder="1"/>
    <xf numFmtId="0" fontId="22" fillId="5" borderId="1" xfId="0" applyFont="1" applyFill="1" applyBorder="1" applyAlignment="1">
      <alignment horizontal="center"/>
    </xf>
    <xf numFmtId="0" fontId="22" fillId="5" borderId="1" xfId="0" applyFont="1" applyFill="1" applyBorder="1" applyAlignment="1">
      <alignment wrapText="1"/>
    </xf>
    <xf numFmtId="43" fontId="20" fillId="11" borderId="1" xfId="1" applyFont="1" applyFill="1" applyBorder="1"/>
    <xf numFmtId="0" fontId="22" fillId="5" borderId="0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22" fillId="5" borderId="1" xfId="0" applyFont="1" applyFill="1" applyBorder="1" applyAlignment="1">
      <alignment horizontal="left"/>
    </xf>
    <xf numFmtId="0" fontId="22" fillId="5" borderId="1" xfId="0" applyFont="1" applyFill="1" applyBorder="1"/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43" fontId="23" fillId="0" borderId="1" xfId="1" applyFont="1" applyBorder="1"/>
    <xf numFmtId="43" fontId="0" fillId="0" borderId="1" xfId="1" applyFont="1" applyBorder="1"/>
    <xf numFmtId="43" fontId="23" fillId="11" borderId="1" xfId="1" applyFont="1" applyFill="1" applyBorder="1"/>
    <xf numFmtId="43" fontId="0" fillId="11" borderId="1" xfId="1" applyFont="1" applyFill="1" applyBorder="1"/>
    <xf numFmtId="0" fontId="20" fillId="11" borderId="2" xfId="0" applyFont="1" applyFill="1" applyBorder="1" applyAlignment="1"/>
    <xf numFmtId="0" fontId="20" fillId="11" borderId="4" xfId="0" applyFont="1" applyFill="1" applyBorder="1" applyAlignment="1"/>
    <xf numFmtId="0" fontId="25" fillId="7" borderId="0" xfId="4" applyFont="1" applyFill="1"/>
    <xf numFmtId="0" fontId="25" fillId="7" borderId="0" xfId="4" applyFont="1" applyFill="1" applyBorder="1"/>
    <xf numFmtId="0" fontId="26" fillId="7" borderId="0" xfId="4" applyFont="1" applyFill="1"/>
    <xf numFmtId="0" fontId="27" fillId="8" borderId="1" xfId="0" applyFont="1" applyFill="1" applyBorder="1" applyAlignment="1">
      <alignment horizontal="center"/>
    </xf>
    <xf numFmtId="0" fontId="28" fillId="8" borderId="1" xfId="0" applyFont="1" applyFill="1" applyBorder="1" applyAlignment="1">
      <alignment horizontal="center"/>
    </xf>
    <xf numFmtId="0" fontId="28" fillId="8" borderId="1" xfId="0" applyFont="1" applyFill="1" applyBorder="1" applyAlignment="1">
      <alignment horizontal="left"/>
    </xf>
    <xf numFmtId="0" fontId="28" fillId="8" borderId="1" xfId="0" applyFont="1" applyFill="1" applyBorder="1" applyAlignment="1">
      <alignment horizontal="left" wrapText="1"/>
    </xf>
    <xf numFmtId="0" fontId="29" fillId="8" borderId="1" xfId="0" applyFont="1" applyFill="1" applyBorder="1" applyAlignment="1">
      <alignment horizontal="center"/>
    </xf>
    <xf numFmtId="168" fontId="4" fillId="7" borderId="1" xfId="0" applyNumberFormat="1" applyFont="1" applyFill="1" applyBorder="1" applyAlignment="1" applyProtection="1"/>
    <xf numFmtId="0" fontId="27" fillId="7" borderId="0" xfId="0" applyFont="1" applyFill="1"/>
    <xf numFmtId="3" fontId="27" fillId="7" borderId="1" xfId="0" applyNumberFormat="1" applyFont="1" applyFill="1" applyBorder="1"/>
    <xf numFmtId="3" fontId="29" fillId="7" borderId="1" xfId="0" applyNumberFormat="1" applyFont="1" applyFill="1" applyBorder="1"/>
    <xf numFmtId="49" fontId="27" fillId="7" borderId="0" xfId="0" applyNumberFormat="1" applyFont="1" applyFill="1"/>
    <xf numFmtId="0" fontId="30" fillId="7" borderId="0" xfId="4" applyFont="1" applyFill="1"/>
    <xf numFmtId="49" fontId="4" fillId="5" borderId="5" xfId="0" applyNumberFormat="1" applyFont="1" applyFill="1" applyBorder="1" applyProtection="1"/>
    <xf numFmtId="49" fontId="4" fillId="5" borderId="6" xfId="0" applyNumberFormat="1" applyFont="1" applyFill="1" applyBorder="1" applyProtection="1"/>
    <xf numFmtId="49" fontId="4" fillId="5" borderId="7" xfId="0" applyNumberFormat="1" applyFont="1" applyFill="1" applyBorder="1" applyProtection="1"/>
    <xf numFmtId="49" fontId="4" fillId="5" borderId="8" xfId="0" applyNumberFormat="1" applyFont="1" applyFill="1" applyBorder="1" applyProtection="1"/>
    <xf numFmtId="49" fontId="4" fillId="5" borderId="0" xfId="0" applyNumberFormat="1" applyFont="1" applyFill="1" applyBorder="1" applyProtection="1"/>
    <xf numFmtId="49" fontId="4" fillId="5" borderId="9" xfId="0" applyNumberFormat="1" applyFont="1" applyFill="1" applyBorder="1" applyProtection="1"/>
    <xf numFmtId="49" fontId="4" fillId="5" borderId="8" xfId="0" quotePrefix="1" applyNumberFormat="1" applyFont="1" applyFill="1" applyBorder="1" applyProtection="1"/>
    <xf numFmtId="49" fontId="4" fillId="5" borderId="10" xfId="0" quotePrefix="1" applyNumberFormat="1" applyFont="1" applyFill="1" applyBorder="1" applyProtection="1"/>
    <xf numFmtId="49" fontId="4" fillId="5" borderId="11" xfId="0" applyNumberFormat="1" applyFont="1" applyFill="1" applyBorder="1" applyProtection="1"/>
    <xf numFmtId="49" fontId="4" fillId="5" borderId="12" xfId="0" applyNumberFormat="1" applyFont="1" applyFill="1" applyBorder="1" applyProtection="1"/>
    <xf numFmtId="49" fontId="4" fillId="5" borderId="5" xfId="0" quotePrefix="1" applyNumberFormat="1" applyFont="1" applyFill="1" applyBorder="1" applyProtection="1"/>
    <xf numFmtId="0" fontId="4" fillId="0" borderId="8" xfId="0" quotePrefix="1" applyFont="1" applyBorder="1" applyProtection="1"/>
    <xf numFmtId="0" fontId="16" fillId="10" borderId="1" xfId="4" applyNumberFormat="1" applyFont="1" applyFill="1" applyBorder="1" applyAlignment="1">
      <alignment vertical="top" wrapText="1"/>
    </xf>
    <xf numFmtId="49" fontId="4" fillId="5" borderId="1" xfId="0" quotePrefix="1" applyNumberFormat="1" applyFont="1" applyFill="1" applyBorder="1" applyProtection="1"/>
    <xf numFmtId="49" fontId="4" fillId="5" borderId="1" xfId="0" applyNumberFormat="1" applyFont="1" applyFill="1" applyBorder="1" applyProtection="1"/>
    <xf numFmtId="0" fontId="4" fillId="0" borderId="1" xfId="0" quotePrefix="1" applyFont="1" applyBorder="1" applyProtection="1"/>
    <xf numFmtId="0" fontId="1" fillId="2" borderId="1" xfId="0" applyFont="1" applyFill="1" applyBorder="1"/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4" borderId="3" xfId="0" applyFont="1" applyFill="1" applyBorder="1" applyAlignment="1">
      <alignment horizontal="center"/>
    </xf>
    <xf numFmtId="44" fontId="4" fillId="6" borderId="2" xfId="2" applyFont="1" applyFill="1" applyBorder="1" applyAlignment="1">
      <alignment horizontal="center"/>
    </xf>
    <xf numFmtId="44" fontId="4" fillId="6" borderId="4" xfId="2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4" fontId="4" fillId="3" borderId="2" xfId="2" applyFont="1" applyFill="1" applyBorder="1" applyAlignment="1">
      <alignment horizontal="center"/>
    </xf>
    <xf numFmtId="44" fontId="4" fillId="3" borderId="4" xfId="2" applyFont="1" applyFill="1" applyBorder="1" applyAlignment="1">
      <alignment horizontal="center"/>
    </xf>
    <xf numFmtId="44" fontId="4" fillId="0" borderId="2" xfId="2" applyFont="1" applyBorder="1" applyAlignment="1">
      <alignment horizontal="center"/>
    </xf>
    <xf numFmtId="44" fontId="4" fillId="0" borderId="4" xfId="2" applyFont="1" applyBorder="1" applyAlignment="1">
      <alignment horizontal="center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0" borderId="5" xfId="0" applyFont="1" applyBorder="1" applyAlignment="1" applyProtection="1">
      <alignment horizontal="left" vertical="top" wrapText="1"/>
    </xf>
    <xf numFmtId="14" fontId="4" fillId="0" borderId="2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165" fontId="4" fillId="0" borderId="2" xfId="1" applyNumberFormat="1" applyFont="1" applyBorder="1" applyAlignment="1">
      <alignment horizontal="center"/>
    </xf>
    <xf numFmtId="165" fontId="4" fillId="0" borderId="4" xfId="1" applyNumberFormat="1" applyFont="1" applyBorder="1" applyAlignment="1">
      <alignment horizontal="center"/>
    </xf>
    <xf numFmtId="0" fontId="4" fillId="8" borderId="17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14" fillId="7" borderId="20" xfId="0" applyFont="1" applyFill="1" applyBorder="1" applyAlignment="1">
      <alignment horizontal="center" vertical="center" wrapText="1"/>
    </xf>
    <xf numFmtId="0" fontId="14" fillId="7" borderId="18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left" vertical="top"/>
    </xf>
    <xf numFmtId="0" fontId="4" fillId="0" borderId="3" xfId="0" applyFont="1" applyBorder="1" applyAlignment="1" applyProtection="1">
      <alignment horizontal="left" vertical="top"/>
    </xf>
    <xf numFmtId="0" fontId="4" fillId="0" borderId="4" xfId="0" applyFont="1" applyBorder="1" applyAlignment="1" applyProtection="1">
      <alignment horizontal="left" vertical="top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49" fontId="4" fillId="0" borderId="5" xfId="0" applyNumberFormat="1" applyFont="1" applyBorder="1" applyAlignment="1" applyProtection="1">
      <alignment horizontal="left" vertical="top" wrapText="1"/>
    </xf>
    <xf numFmtId="49" fontId="4" fillId="0" borderId="6" xfId="0" applyNumberFormat="1" applyFont="1" applyBorder="1" applyAlignment="1" applyProtection="1">
      <alignment horizontal="left" vertical="top" wrapText="1"/>
    </xf>
    <xf numFmtId="49" fontId="4" fillId="0" borderId="7" xfId="0" applyNumberFormat="1" applyFont="1" applyBorder="1" applyAlignment="1" applyProtection="1">
      <alignment horizontal="left" vertical="top" wrapText="1"/>
    </xf>
    <xf numFmtId="49" fontId="4" fillId="0" borderId="8" xfId="0" applyNumberFormat="1" applyFont="1" applyBorder="1" applyAlignment="1" applyProtection="1">
      <alignment horizontal="left" vertical="top" wrapText="1"/>
    </xf>
    <xf numFmtId="49" fontId="4" fillId="0" borderId="0" xfId="0" applyNumberFormat="1" applyFont="1" applyBorder="1" applyAlignment="1" applyProtection="1">
      <alignment horizontal="left" vertical="top" wrapText="1"/>
    </xf>
    <xf numFmtId="49" fontId="4" fillId="0" borderId="9" xfId="0" applyNumberFormat="1" applyFont="1" applyBorder="1" applyAlignment="1" applyProtection="1">
      <alignment horizontal="left" vertical="top" wrapText="1"/>
    </xf>
    <xf numFmtId="49" fontId="4" fillId="0" borderId="10" xfId="0" applyNumberFormat="1" applyFont="1" applyBorder="1" applyAlignment="1" applyProtection="1">
      <alignment horizontal="left" vertical="top" wrapText="1"/>
    </xf>
    <xf numFmtId="49" fontId="4" fillId="0" borderId="11" xfId="0" applyNumberFormat="1" applyFont="1" applyBorder="1" applyAlignment="1" applyProtection="1">
      <alignment horizontal="left" vertical="top" wrapText="1"/>
    </xf>
    <xf numFmtId="49" fontId="4" fillId="0" borderId="12" xfId="0" applyNumberFormat="1" applyFont="1" applyBorder="1" applyAlignment="1" applyProtection="1">
      <alignment horizontal="left" vertical="top" wrapText="1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3" borderId="2" xfId="0" applyFont="1" applyFill="1" applyBorder="1" applyAlignment="1"/>
    <xf numFmtId="0" fontId="4" fillId="3" borderId="4" xfId="0" applyFont="1" applyFill="1" applyBorder="1" applyAlignme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167" fontId="4" fillId="0" borderId="2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horizontal="center"/>
    </xf>
    <xf numFmtId="49" fontId="4" fillId="0" borderId="2" xfId="0" applyNumberFormat="1" applyFont="1" applyBorder="1" applyAlignment="1" applyProtection="1">
      <alignment horizontal="left" vertical="top"/>
    </xf>
    <xf numFmtId="49" fontId="4" fillId="0" borderId="3" xfId="0" applyNumberFormat="1" applyFont="1" applyBorder="1" applyAlignment="1" applyProtection="1">
      <alignment horizontal="left" vertical="top"/>
    </xf>
    <xf numFmtId="49" fontId="4" fillId="0" borderId="4" xfId="0" applyNumberFormat="1" applyFont="1" applyBorder="1" applyAlignment="1" applyProtection="1">
      <alignment horizontal="left" vertical="top"/>
    </xf>
    <xf numFmtId="0" fontId="4" fillId="0" borderId="5" xfId="0" applyNumberFormat="1" applyFont="1" applyBorder="1" applyAlignment="1" applyProtection="1">
      <alignment horizontal="left" vertical="top" wrapText="1"/>
    </xf>
    <xf numFmtId="0" fontId="4" fillId="0" borderId="6" xfId="0" applyNumberFormat="1" applyFont="1" applyBorder="1" applyAlignment="1" applyProtection="1">
      <alignment horizontal="left" vertical="top" wrapText="1"/>
    </xf>
    <xf numFmtId="0" fontId="4" fillId="0" borderId="7" xfId="0" applyNumberFormat="1" applyFont="1" applyBorder="1" applyAlignment="1" applyProtection="1">
      <alignment horizontal="left" vertical="top" wrapText="1"/>
    </xf>
    <xf numFmtId="0" fontId="4" fillId="0" borderId="8" xfId="0" applyNumberFormat="1" applyFont="1" applyBorder="1" applyAlignment="1" applyProtection="1">
      <alignment horizontal="left" vertical="top" wrapText="1"/>
    </xf>
    <xf numFmtId="0" fontId="4" fillId="0" borderId="0" xfId="0" applyNumberFormat="1" applyFont="1" applyAlignment="1" applyProtection="1">
      <alignment horizontal="left" vertical="top" wrapText="1"/>
    </xf>
    <xf numFmtId="0" fontId="4" fillId="0" borderId="9" xfId="0" applyNumberFormat="1" applyFont="1" applyBorder="1" applyAlignment="1" applyProtection="1">
      <alignment horizontal="left" vertical="top" wrapText="1"/>
    </xf>
    <xf numFmtId="0" fontId="4" fillId="0" borderId="10" xfId="0" applyNumberFormat="1" applyFont="1" applyBorder="1" applyAlignment="1" applyProtection="1">
      <alignment horizontal="left" vertical="top" wrapText="1"/>
    </xf>
    <xf numFmtId="0" fontId="4" fillId="0" borderId="11" xfId="0" applyNumberFormat="1" applyFont="1" applyBorder="1" applyAlignment="1" applyProtection="1">
      <alignment horizontal="left" vertical="top" wrapText="1"/>
    </xf>
    <xf numFmtId="0" fontId="4" fillId="0" borderId="12" xfId="0" applyNumberFormat="1" applyFont="1" applyBorder="1" applyAlignment="1" applyProtection="1">
      <alignment horizontal="left" vertical="top" wrapText="1"/>
    </xf>
    <xf numFmtId="0" fontId="16" fillId="7" borderId="2" xfId="4" applyFont="1" applyFill="1" applyBorder="1" applyAlignment="1">
      <alignment horizontal="center"/>
    </xf>
    <xf numFmtId="0" fontId="16" fillId="7" borderId="4" xfId="4" applyFont="1" applyFill="1" applyBorder="1" applyAlignment="1">
      <alignment horizontal="center"/>
    </xf>
    <xf numFmtId="0" fontId="16" fillId="7" borderId="5" xfId="4" applyFont="1" applyFill="1" applyBorder="1" applyAlignment="1">
      <alignment horizontal="center" vertical="top" wrapText="1"/>
    </xf>
    <xf numFmtId="0" fontId="16" fillId="7" borderId="7" xfId="4" applyFont="1" applyFill="1" applyBorder="1" applyAlignment="1">
      <alignment horizontal="center" vertical="top" wrapText="1"/>
    </xf>
    <xf numFmtId="0" fontId="16" fillId="7" borderId="10" xfId="4" applyFont="1" applyFill="1" applyBorder="1" applyAlignment="1">
      <alignment horizontal="center" vertical="top" wrapText="1"/>
    </xf>
    <xf numFmtId="0" fontId="16" fillId="7" borderId="12" xfId="4" applyFont="1" applyFill="1" applyBorder="1" applyAlignment="1">
      <alignment horizontal="center" vertical="top" wrapText="1"/>
    </xf>
    <xf numFmtId="0" fontId="25" fillId="7" borderId="13" xfId="4" applyFont="1" applyFill="1" applyBorder="1" applyAlignment="1">
      <alignment horizontal="center" vertical="center" wrapText="1"/>
    </xf>
    <xf numFmtId="0" fontId="25" fillId="7" borderId="15" xfId="4" applyFont="1" applyFill="1" applyBorder="1" applyAlignment="1">
      <alignment horizontal="center" vertical="center" wrapText="1"/>
    </xf>
    <xf numFmtId="0" fontId="25" fillId="7" borderId="14" xfId="4" applyFont="1" applyFill="1" applyBorder="1" applyAlignment="1">
      <alignment horizontal="center" vertical="center" wrapText="1"/>
    </xf>
    <xf numFmtId="0" fontId="25" fillId="7" borderId="5" xfId="4" applyFont="1" applyFill="1" applyBorder="1" applyAlignment="1">
      <alignment horizontal="center" vertical="center" wrapText="1"/>
    </xf>
    <xf numFmtId="0" fontId="25" fillId="7" borderId="6" xfId="4" applyFont="1" applyFill="1" applyBorder="1" applyAlignment="1">
      <alignment horizontal="center" vertical="center" wrapText="1"/>
    </xf>
    <xf numFmtId="0" fontId="25" fillId="7" borderId="7" xfId="4" applyFont="1" applyFill="1" applyBorder="1" applyAlignment="1">
      <alignment horizontal="center" vertical="center" wrapText="1"/>
    </xf>
    <xf numFmtId="0" fontId="25" fillId="7" borderId="8" xfId="4" applyFont="1" applyFill="1" applyBorder="1" applyAlignment="1">
      <alignment horizontal="center" vertical="center" wrapText="1"/>
    </xf>
    <xf numFmtId="0" fontId="25" fillId="7" borderId="0" xfId="4" applyFont="1" applyFill="1" applyBorder="1" applyAlignment="1">
      <alignment horizontal="center" vertical="center" wrapText="1"/>
    </xf>
    <xf numFmtId="0" fontId="25" fillId="7" borderId="9" xfId="4" applyFont="1" applyFill="1" applyBorder="1" applyAlignment="1">
      <alignment horizontal="center" vertical="center" wrapText="1"/>
    </xf>
    <xf numFmtId="0" fontId="25" fillId="7" borderId="10" xfId="4" applyFont="1" applyFill="1" applyBorder="1" applyAlignment="1">
      <alignment horizontal="center" vertical="center" wrapText="1"/>
    </xf>
    <xf numFmtId="0" fontId="25" fillId="7" borderId="11" xfId="4" applyFont="1" applyFill="1" applyBorder="1" applyAlignment="1">
      <alignment horizontal="center" vertical="center" wrapText="1"/>
    </xf>
    <xf numFmtId="0" fontId="25" fillId="7" borderId="12" xfId="4" applyFont="1" applyFill="1" applyBorder="1" applyAlignment="1">
      <alignment horizontal="center" vertical="center" wrapText="1"/>
    </xf>
    <xf numFmtId="0" fontId="24" fillId="9" borderId="5" xfId="4" applyFont="1" applyFill="1" applyBorder="1" applyAlignment="1">
      <alignment horizontal="center" vertical="center"/>
    </xf>
    <xf numFmtId="0" fontId="24" fillId="9" borderId="6" xfId="4" applyFont="1" applyFill="1" applyBorder="1" applyAlignment="1">
      <alignment horizontal="center" vertical="center"/>
    </xf>
    <xf numFmtId="0" fontId="24" fillId="9" borderId="7" xfId="4" applyFont="1" applyFill="1" applyBorder="1" applyAlignment="1">
      <alignment horizontal="center" vertical="center"/>
    </xf>
    <xf numFmtId="0" fontId="24" fillId="9" borderId="8" xfId="4" applyFont="1" applyFill="1" applyBorder="1" applyAlignment="1">
      <alignment horizontal="center" vertical="center"/>
    </xf>
    <xf numFmtId="0" fontId="24" fillId="9" borderId="0" xfId="4" applyFont="1" applyFill="1" applyBorder="1" applyAlignment="1">
      <alignment horizontal="center" vertical="center"/>
    </xf>
    <xf numFmtId="0" fontId="24" fillId="9" borderId="9" xfId="4" applyFont="1" applyFill="1" applyBorder="1" applyAlignment="1">
      <alignment horizontal="center" vertical="center"/>
    </xf>
    <xf numFmtId="0" fontId="24" fillId="9" borderId="10" xfId="4" applyFont="1" applyFill="1" applyBorder="1" applyAlignment="1">
      <alignment horizontal="center" vertical="center"/>
    </xf>
    <xf numFmtId="0" fontId="24" fillId="9" borderId="11" xfId="4" applyFont="1" applyFill="1" applyBorder="1" applyAlignment="1">
      <alignment horizontal="center" vertical="center"/>
    </xf>
    <xf numFmtId="0" fontId="24" fillId="9" borderId="12" xfId="4" applyFont="1" applyFill="1" applyBorder="1" applyAlignment="1">
      <alignment horizontal="center" vertical="center"/>
    </xf>
    <xf numFmtId="0" fontId="20" fillId="11" borderId="2" xfId="0" applyFont="1" applyFill="1" applyBorder="1" applyAlignment="1">
      <alignment horizontal="left"/>
    </xf>
    <xf numFmtId="0" fontId="20" fillId="11" borderId="4" xfId="0" applyFont="1" applyFill="1" applyBorder="1" applyAlignment="1">
      <alignment horizontal="left"/>
    </xf>
    <xf numFmtId="0" fontId="20" fillId="11" borderId="3" xfId="0" applyFont="1" applyFill="1" applyBorder="1" applyAlignment="1">
      <alignment horizontal="left"/>
    </xf>
    <xf numFmtId="0" fontId="4" fillId="0" borderId="6" xfId="0" applyFont="1" applyBorder="1" applyAlignment="1" applyProtection="1">
      <alignment horizontal="left" wrapText="1"/>
    </xf>
    <xf numFmtId="0" fontId="4" fillId="0" borderId="7" xfId="0" applyFont="1" applyBorder="1" applyAlignment="1" applyProtection="1">
      <alignment horizontal="left" wrapText="1"/>
    </xf>
    <xf numFmtId="0" fontId="4" fillId="0" borderId="8" xfId="0" applyFont="1" applyBorder="1" applyAlignment="1" applyProtection="1">
      <alignment horizontal="left" wrapText="1"/>
    </xf>
    <xf numFmtId="0" fontId="4" fillId="0" borderId="0" xfId="0" applyFont="1" applyAlignment="1" applyProtection="1">
      <alignment horizontal="left" wrapText="1"/>
    </xf>
    <xf numFmtId="0" fontId="4" fillId="0" borderId="9" xfId="0" applyFont="1" applyBorder="1" applyAlignment="1" applyProtection="1">
      <alignment horizontal="left" wrapText="1"/>
    </xf>
    <xf numFmtId="0" fontId="4" fillId="0" borderId="10" xfId="0" applyFont="1" applyBorder="1" applyAlignment="1" applyProtection="1">
      <alignment horizontal="left" wrapText="1"/>
    </xf>
    <xf numFmtId="0" fontId="4" fillId="0" borderId="11" xfId="0" applyFont="1" applyBorder="1" applyAlignment="1" applyProtection="1">
      <alignment horizontal="left" wrapText="1"/>
    </xf>
    <xf numFmtId="0" fontId="4" fillId="0" borderId="12" xfId="0" applyFont="1" applyBorder="1" applyAlignment="1" applyProtection="1">
      <alignment horizontal="left" wrapText="1"/>
    </xf>
    <xf numFmtId="0" fontId="4" fillId="0" borderId="2" xfId="0" applyFont="1" applyBorder="1" applyAlignment="1" applyProtection="1">
      <alignment horizontal="left" vertical="top" wrapText="1"/>
    </xf>
    <xf numFmtId="49" fontId="4" fillId="0" borderId="2" xfId="0" applyNumberFormat="1" applyFont="1" applyBorder="1" applyAlignment="1" applyProtection="1">
      <alignment horizontal="left" vertical="top" wrapText="1"/>
    </xf>
  </cellXfs>
  <cellStyles count="5">
    <cellStyle name="Millares" xfId="1" builtinId="3"/>
    <cellStyle name="Moneda" xfId="2" builtinId="4"/>
    <cellStyle name="Normal" xfId="0" builtinId="0"/>
    <cellStyle name="Normal 2" xfId="4" xr:uid="{00000000-0005-0000-0000-000003000000}"/>
    <cellStyle name="Porcentaje" xfId="3" builtinId="5"/>
  </cellStyles>
  <dxfs count="0"/>
  <tableStyles count="0" defaultTableStyle="TableStyleMedium9" defaultPivotStyle="PivotStyleLight16"/>
  <colors>
    <mruColors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31750</xdr:rowOff>
    </xdr:from>
    <xdr:to>
      <xdr:col>0</xdr:col>
      <xdr:colOff>889000</xdr:colOff>
      <xdr:row>5</xdr:row>
      <xdr:rowOff>82550</xdr:rowOff>
    </xdr:to>
    <xdr:pic>
      <xdr:nvPicPr>
        <xdr:cNvPr id="2" name="1 Imagen" descr="C:\Users\pc1\Pictures\ayuntamiento\escudio de armas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00" y="31750"/>
          <a:ext cx="571500" cy="860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0</xdr:rowOff>
    </xdr:from>
    <xdr:to>
      <xdr:col>0</xdr:col>
      <xdr:colOff>771524</xdr:colOff>
      <xdr:row>6</xdr:row>
      <xdr:rowOff>47625</xdr:rowOff>
    </xdr:to>
    <xdr:pic>
      <xdr:nvPicPr>
        <xdr:cNvPr id="2" name="1 Imagen" descr="C:\Users\pc1\Pictures\ayuntamiento\escudio de armas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" y="0"/>
          <a:ext cx="7334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38100</xdr:rowOff>
    </xdr:from>
    <xdr:to>
      <xdr:col>5</xdr:col>
      <xdr:colOff>600075</xdr:colOff>
      <xdr:row>17</xdr:row>
      <xdr:rowOff>123825</xdr:rowOff>
    </xdr:to>
    <xdr:cxnSp macro="">
      <xdr:nvCxnSpPr>
        <xdr:cNvPr id="5" name="4 Conector recto de flecha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flipV="1">
          <a:off x="3933825" y="3638550"/>
          <a:ext cx="0" cy="4095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571500</xdr:colOff>
      <xdr:row>15</xdr:row>
      <xdr:rowOff>38100</xdr:rowOff>
    </xdr:from>
    <xdr:to>
      <xdr:col>3</xdr:col>
      <xdr:colOff>571500</xdr:colOff>
      <xdr:row>17</xdr:row>
      <xdr:rowOff>123825</xdr:rowOff>
    </xdr:to>
    <xdr:cxnSp macro="">
      <xdr:nvCxnSpPr>
        <xdr:cNvPr id="6" name="5 Conector recto de flecha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flipV="1">
          <a:off x="2381250" y="3638550"/>
          <a:ext cx="0" cy="4095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628650</xdr:colOff>
      <xdr:row>15</xdr:row>
      <xdr:rowOff>28575</xdr:rowOff>
    </xdr:from>
    <xdr:to>
      <xdr:col>7</xdr:col>
      <xdr:colOff>628650</xdr:colOff>
      <xdr:row>17</xdr:row>
      <xdr:rowOff>114300</xdr:rowOff>
    </xdr:to>
    <xdr:cxnSp macro="">
      <xdr:nvCxnSpPr>
        <xdr:cNvPr id="7" name="6 Conector recto de flecha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flipV="1">
          <a:off x="5486400" y="3629025"/>
          <a:ext cx="0" cy="4095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18258</xdr:colOff>
      <xdr:row>21</xdr:row>
      <xdr:rowOff>29369</xdr:rowOff>
    </xdr:from>
    <xdr:to>
      <xdr:col>4</xdr:col>
      <xdr:colOff>19846</xdr:colOff>
      <xdr:row>23</xdr:row>
      <xdr:rowOff>134144</xdr:rowOff>
    </xdr:to>
    <xdr:cxnSp macro="">
      <xdr:nvCxnSpPr>
        <xdr:cNvPr id="9" name="8 Conector recto de flecha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 rot="5400000" flipH="1" flipV="1">
          <a:off x="2862264" y="4119563"/>
          <a:ext cx="4095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608807</xdr:colOff>
      <xdr:row>28</xdr:row>
      <xdr:rowOff>10319</xdr:rowOff>
    </xdr:from>
    <xdr:to>
      <xdr:col>5</xdr:col>
      <xdr:colOff>610395</xdr:colOff>
      <xdr:row>29</xdr:row>
      <xdr:rowOff>134144</xdr:rowOff>
    </xdr:to>
    <xdr:cxnSp macro="">
      <xdr:nvCxnSpPr>
        <xdr:cNvPr id="11" name="10 Conector recto de flecha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 rot="5400000" flipH="1" flipV="1">
          <a:off x="3805238" y="4538663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570710</xdr:colOff>
      <xdr:row>28</xdr:row>
      <xdr:rowOff>48417</xdr:rowOff>
    </xdr:from>
    <xdr:to>
      <xdr:col>7</xdr:col>
      <xdr:colOff>572298</xdr:colOff>
      <xdr:row>30</xdr:row>
      <xdr:rowOff>19842</xdr:rowOff>
    </xdr:to>
    <xdr:cxnSp macro="">
      <xdr:nvCxnSpPr>
        <xdr:cNvPr id="12" name="11 Conector recto de flecha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 rot="5400000" flipH="1" flipV="1">
          <a:off x="5291141" y="5138736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590551</xdr:colOff>
      <xdr:row>28</xdr:row>
      <xdr:rowOff>28577</xdr:rowOff>
    </xdr:from>
    <xdr:to>
      <xdr:col>3</xdr:col>
      <xdr:colOff>592139</xdr:colOff>
      <xdr:row>30</xdr:row>
      <xdr:rowOff>2</xdr:rowOff>
    </xdr:to>
    <xdr:cxnSp macro="">
      <xdr:nvCxnSpPr>
        <xdr:cNvPr id="13" name="12 Conector recto de flecha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 rot="5400000" flipH="1" flipV="1">
          <a:off x="2262982" y="5118896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628651</xdr:colOff>
      <xdr:row>28</xdr:row>
      <xdr:rowOff>28577</xdr:rowOff>
    </xdr:from>
    <xdr:to>
      <xdr:col>1</xdr:col>
      <xdr:colOff>630239</xdr:colOff>
      <xdr:row>30</xdr:row>
      <xdr:rowOff>2</xdr:rowOff>
    </xdr:to>
    <xdr:cxnSp macro="">
      <xdr:nvCxnSpPr>
        <xdr:cNvPr id="14" name="13 Conector recto de flecha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 rot="5400000" flipH="1" flipV="1">
          <a:off x="777082" y="5118896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619125</xdr:colOff>
      <xdr:row>15</xdr:row>
      <xdr:rowOff>38100</xdr:rowOff>
    </xdr:from>
    <xdr:to>
      <xdr:col>5</xdr:col>
      <xdr:colOff>619125</xdr:colOff>
      <xdr:row>17</xdr:row>
      <xdr:rowOff>123825</xdr:rowOff>
    </xdr:to>
    <xdr:cxnSp macro="">
      <xdr:nvCxnSpPr>
        <xdr:cNvPr id="2" name="1 Conector recto de flecha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 flipV="1">
          <a:off x="3952875" y="2438400"/>
          <a:ext cx="0" cy="390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590550</xdr:colOff>
      <xdr:row>15</xdr:row>
      <xdr:rowOff>38100</xdr:rowOff>
    </xdr:from>
    <xdr:to>
      <xdr:col>3</xdr:col>
      <xdr:colOff>590550</xdr:colOff>
      <xdr:row>17</xdr:row>
      <xdr:rowOff>123825</xdr:rowOff>
    </xdr:to>
    <xdr:cxnSp macro="">
      <xdr:nvCxnSpPr>
        <xdr:cNvPr id="3" name="2 Conector recto de flecha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 flipV="1">
          <a:off x="2400300" y="2438400"/>
          <a:ext cx="0" cy="390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647700</xdr:colOff>
      <xdr:row>15</xdr:row>
      <xdr:rowOff>28575</xdr:rowOff>
    </xdr:from>
    <xdr:to>
      <xdr:col>7</xdr:col>
      <xdr:colOff>647700</xdr:colOff>
      <xdr:row>17</xdr:row>
      <xdr:rowOff>114300</xdr:rowOff>
    </xdr:to>
    <xdr:cxnSp macro="">
      <xdr:nvCxnSpPr>
        <xdr:cNvPr id="4" name="3 Conector recto de flecha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flipV="1">
          <a:off x="5505450" y="2428875"/>
          <a:ext cx="0" cy="390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8733</xdr:colOff>
      <xdr:row>21</xdr:row>
      <xdr:rowOff>10319</xdr:rowOff>
    </xdr:from>
    <xdr:to>
      <xdr:col>4</xdr:col>
      <xdr:colOff>10321</xdr:colOff>
      <xdr:row>23</xdr:row>
      <xdr:rowOff>115094</xdr:rowOff>
    </xdr:to>
    <xdr:cxnSp macro="">
      <xdr:nvCxnSpPr>
        <xdr:cNvPr id="5" name="4 Conector recto de flecha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 rot="5400000" flipH="1" flipV="1">
          <a:off x="2852739" y="3529013"/>
          <a:ext cx="4095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627857</xdr:colOff>
      <xdr:row>28</xdr:row>
      <xdr:rowOff>10319</xdr:rowOff>
    </xdr:from>
    <xdr:to>
      <xdr:col>5</xdr:col>
      <xdr:colOff>629445</xdr:colOff>
      <xdr:row>29</xdr:row>
      <xdr:rowOff>134144</xdr:rowOff>
    </xdr:to>
    <xdr:cxnSp macro="">
      <xdr:nvCxnSpPr>
        <xdr:cNvPr id="6" name="5 Conector recto de flecha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rot="5400000" flipH="1" flipV="1">
          <a:off x="3824288" y="4529138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599286</xdr:colOff>
      <xdr:row>28</xdr:row>
      <xdr:rowOff>19843</xdr:rowOff>
    </xdr:from>
    <xdr:to>
      <xdr:col>7</xdr:col>
      <xdr:colOff>600874</xdr:colOff>
      <xdr:row>29</xdr:row>
      <xdr:rowOff>143668</xdr:rowOff>
    </xdr:to>
    <xdr:cxnSp macro="">
      <xdr:nvCxnSpPr>
        <xdr:cNvPr id="7" name="6 Conector recto de flecha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5400000" flipH="1" flipV="1">
          <a:off x="5319717" y="4710112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600076</xdr:colOff>
      <xdr:row>28</xdr:row>
      <xdr:rowOff>19052</xdr:rowOff>
    </xdr:from>
    <xdr:to>
      <xdr:col>3</xdr:col>
      <xdr:colOff>601664</xdr:colOff>
      <xdr:row>29</xdr:row>
      <xdr:rowOff>142877</xdr:rowOff>
    </xdr:to>
    <xdr:cxnSp macro="">
      <xdr:nvCxnSpPr>
        <xdr:cNvPr id="10" name="9 Conector recto de flecha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 rot="5400000" flipH="1" flipV="1">
          <a:off x="2272507" y="4709321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581026</xdr:colOff>
      <xdr:row>27</xdr:row>
      <xdr:rowOff>314327</xdr:rowOff>
    </xdr:from>
    <xdr:to>
      <xdr:col>1</xdr:col>
      <xdr:colOff>582614</xdr:colOff>
      <xdr:row>29</xdr:row>
      <xdr:rowOff>114302</xdr:rowOff>
    </xdr:to>
    <xdr:cxnSp macro="">
      <xdr:nvCxnSpPr>
        <xdr:cNvPr id="11" name="10 Conector recto de flecha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 rot="5400000" flipH="1" flipV="1">
          <a:off x="729457" y="4680746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M68"/>
  <sheetViews>
    <sheetView zoomScale="130" zoomScaleNormal="130" zoomScalePageLayoutView="130" workbookViewId="0">
      <selection activeCell="A19" sqref="A19:J21"/>
    </sheetView>
  </sheetViews>
  <sheetFormatPr baseColWidth="10" defaultColWidth="11.5" defaultRowHeight="13" x14ac:dyDescent="0.15"/>
  <cols>
    <col min="1" max="1" width="14.83203125" style="3" customWidth="1"/>
    <col min="2" max="2" width="2.5" style="3" customWidth="1"/>
    <col min="3" max="3" width="11.5" style="3" customWidth="1"/>
    <col min="4" max="4" width="11.5" style="3"/>
    <col min="5" max="5" width="2.5" style="3" customWidth="1"/>
    <col min="6" max="6" width="11.5" style="3" customWidth="1"/>
    <col min="7" max="7" width="11.5" style="3"/>
    <col min="8" max="8" width="1.6640625" style="3" customWidth="1"/>
    <col min="9" max="9" width="12" style="3" customWidth="1"/>
    <col min="10" max="10" width="11.5" style="3"/>
    <col min="11" max="16384" width="11.5" style="1"/>
  </cols>
  <sheetData>
    <row r="7" spans="1:10" ht="18" x14ac:dyDescent="0.2">
      <c r="A7" s="254" t="str">
        <f>C9</f>
        <v>Comunicación Social</v>
      </c>
      <c r="B7" s="254"/>
      <c r="C7" s="254"/>
      <c r="D7" s="254"/>
      <c r="E7" s="254"/>
      <c r="F7" s="254"/>
      <c r="G7" s="254"/>
      <c r="H7" s="254"/>
      <c r="I7" s="254"/>
      <c r="J7" s="254"/>
    </row>
    <row r="9" spans="1:10" x14ac:dyDescent="0.15">
      <c r="A9" s="2" t="s">
        <v>89</v>
      </c>
      <c r="C9" s="230" t="s">
        <v>271</v>
      </c>
      <c r="D9" s="231"/>
      <c r="E9" s="231"/>
      <c r="F9" s="231"/>
      <c r="G9" s="231"/>
      <c r="H9" s="231"/>
      <c r="I9" s="231"/>
      <c r="J9" s="232"/>
    </row>
    <row r="10" spans="1:10" x14ac:dyDescent="0.15">
      <c r="A10" s="4"/>
      <c r="C10" s="5"/>
      <c r="D10" s="5"/>
      <c r="E10" s="5"/>
      <c r="F10" s="5"/>
      <c r="G10" s="5"/>
      <c r="H10" s="5"/>
      <c r="I10" s="5"/>
      <c r="J10" s="5"/>
    </row>
    <row r="11" spans="1:10" ht="14" x14ac:dyDescent="0.15">
      <c r="A11" s="6" t="s">
        <v>90</v>
      </c>
      <c r="C11" s="230" t="s">
        <v>215</v>
      </c>
      <c r="D11" s="231"/>
      <c r="E11" s="231"/>
      <c r="F11" s="231"/>
      <c r="G11" s="231"/>
      <c r="H11" s="231"/>
      <c r="I11" s="231"/>
      <c r="J11" s="232"/>
    </row>
    <row r="13" spans="1:10" x14ac:dyDescent="0.15">
      <c r="A13" s="255" t="s">
        <v>72</v>
      </c>
      <c r="B13" s="256"/>
      <c r="C13" s="256"/>
      <c r="D13" s="256"/>
      <c r="E13" s="256"/>
      <c r="F13" s="256"/>
      <c r="G13" s="256"/>
      <c r="H13" s="256"/>
      <c r="I13" s="256"/>
      <c r="J13" s="257"/>
    </row>
    <row r="14" spans="1:10" x14ac:dyDescent="0.15">
      <c r="A14" s="258" t="s">
        <v>216</v>
      </c>
      <c r="B14" s="338"/>
      <c r="C14" s="338"/>
      <c r="D14" s="338"/>
      <c r="E14" s="338"/>
      <c r="F14" s="338"/>
      <c r="G14" s="338"/>
      <c r="H14" s="338"/>
      <c r="I14" s="338"/>
      <c r="J14" s="339"/>
    </row>
    <row r="15" spans="1:10" x14ac:dyDescent="0.15">
      <c r="A15" s="340"/>
      <c r="B15" s="341"/>
      <c r="C15" s="341"/>
      <c r="D15" s="341"/>
      <c r="E15" s="341"/>
      <c r="F15" s="341"/>
      <c r="G15" s="341"/>
      <c r="H15" s="341"/>
      <c r="I15" s="341"/>
      <c r="J15" s="342"/>
    </row>
    <row r="16" spans="1:10" ht="42" customHeight="1" x14ac:dyDescent="0.15">
      <c r="A16" s="343"/>
      <c r="B16" s="344"/>
      <c r="C16" s="344"/>
      <c r="D16" s="344"/>
      <c r="E16" s="344"/>
      <c r="F16" s="344"/>
      <c r="G16" s="344"/>
      <c r="H16" s="344"/>
      <c r="I16" s="344"/>
      <c r="J16" s="345"/>
    </row>
    <row r="17" spans="1:13" ht="15.75" customHeight="1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3" ht="15.75" customHeight="1" x14ac:dyDescent="0.15">
      <c r="A18" s="251" t="s">
        <v>73</v>
      </c>
      <c r="B18" s="252"/>
      <c r="C18" s="252"/>
      <c r="D18" s="252"/>
      <c r="E18" s="252"/>
      <c r="F18" s="252"/>
      <c r="G18" s="252"/>
      <c r="H18" s="252"/>
      <c r="I18" s="252"/>
      <c r="J18" s="253"/>
    </row>
    <row r="19" spans="1:13" ht="12.75" customHeight="1" x14ac:dyDescent="0.15">
      <c r="A19" s="237" t="s">
        <v>217</v>
      </c>
      <c r="B19" s="238"/>
      <c r="C19" s="238"/>
      <c r="D19" s="238"/>
      <c r="E19" s="238"/>
      <c r="F19" s="238"/>
      <c r="G19" s="238"/>
      <c r="H19" s="238"/>
      <c r="I19" s="238"/>
      <c r="J19" s="239"/>
    </row>
    <row r="20" spans="1:13" x14ac:dyDescent="0.15">
      <c r="A20" s="240"/>
      <c r="B20" s="241"/>
      <c r="C20" s="241"/>
      <c r="D20" s="241"/>
      <c r="E20" s="241"/>
      <c r="F20" s="241"/>
      <c r="G20" s="241"/>
      <c r="H20" s="241"/>
      <c r="I20" s="241"/>
      <c r="J20" s="242"/>
    </row>
    <row r="21" spans="1:13" ht="44" customHeight="1" x14ac:dyDescent="0.15">
      <c r="A21" s="243"/>
      <c r="B21" s="244"/>
      <c r="C21" s="244"/>
      <c r="D21" s="244"/>
      <c r="E21" s="244"/>
      <c r="F21" s="244"/>
      <c r="G21" s="244"/>
      <c r="H21" s="244"/>
      <c r="I21" s="244"/>
      <c r="J21" s="245"/>
    </row>
    <row r="22" spans="1:13" ht="13.5" customHeight="1" x14ac:dyDescent="0.15"/>
    <row r="23" spans="1:13" ht="26.25" customHeight="1" x14ac:dyDescent="0.15">
      <c r="A23" s="246" t="s">
        <v>0</v>
      </c>
      <c r="B23" s="247"/>
      <c r="C23" s="248"/>
      <c r="D23" s="7">
        <f>'Presupuesto de Egresos'!P63</f>
        <v>100</v>
      </c>
      <c r="F23" s="247" t="s">
        <v>1</v>
      </c>
      <c r="G23" s="247"/>
      <c r="H23" s="247"/>
      <c r="I23" s="7">
        <f>'Egresos Ejercidos Reales'!P63</f>
        <v>100</v>
      </c>
    </row>
    <row r="25" spans="1:13" x14ac:dyDescent="0.15">
      <c r="A25" s="246" t="s">
        <v>2</v>
      </c>
      <c r="B25" s="247"/>
      <c r="C25" s="247"/>
      <c r="D25" s="61">
        <f>I23/D23</f>
        <v>1</v>
      </c>
      <c r="E25" s="8"/>
    </row>
    <row r="27" spans="1:13" s="3" customFormat="1" x14ac:dyDescent="0.15">
      <c r="K27" s="1"/>
      <c r="L27" s="1"/>
      <c r="M27" s="1"/>
    </row>
    <row r="28" spans="1:13" s="3" customFormat="1" x14ac:dyDescent="0.15">
      <c r="A28" s="9"/>
      <c r="B28" s="10"/>
      <c r="C28" s="10" t="s">
        <v>3</v>
      </c>
      <c r="D28" s="10"/>
      <c r="E28" s="11"/>
      <c r="G28" s="9"/>
      <c r="H28" s="10"/>
      <c r="I28" s="95" t="s">
        <v>66</v>
      </c>
      <c r="J28" s="11"/>
      <c r="K28" s="1"/>
      <c r="L28" s="1"/>
      <c r="M28" s="1"/>
    </row>
    <row r="29" spans="1:13" s="3" customFormat="1" x14ac:dyDescent="0.15">
      <c r="A29" s="12" t="s">
        <v>4</v>
      </c>
      <c r="B29" s="249" t="s">
        <v>5</v>
      </c>
      <c r="C29" s="250"/>
      <c r="D29" s="13" t="s">
        <v>6</v>
      </c>
      <c r="E29" s="14"/>
      <c r="G29" s="12" t="s">
        <v>4</v>
      </c>
      <c r="H29" s="249" t="s">
        <v>68</v>
      </c>
      <c r="I29" s="250"/>
      <c r="J29" s="15" t="s">
        <v>7</v>
      </c>
      <c r="K29" s="1"/>
      <c r="L29" s="1"/>
      <c r="M29" s="1"/>
    </row>
    <row r="30" spans="1:13" s="3" customFormat="1" x14ac:dyDescent="0.15">
      <c r="A30" s="16">
        <v>43131</v>
      </c>
      <c r="B30" s="235">
        <f>'Presupuesto de Egresos'!D63</f>
        <v>100</v>
      </c>
      <c r="C30" s="236"/>
      <c r="D30" s="235">
        <f>'Egresos Ejercidos Reales'!D63</f>
        <v>100</v>
      </c>
      <c r="E30" s="236"/>
      <c r="G30" s="16">
        <v>43131</v>
      </c>
      <c r="H30" s="16"/>
      <c r="I30" s="57">
        <f>('componentes POA'!I44+'componentes POA'!I101+'componentes POA'!I158+'componentes POA'!I215)/4</f>
        <v>8.3333333333333329E-2</v>
      </c>
      <c r="J30" s="61">
        <f>('componentes POA'!J44+'componentes POA'!J101+'componentes POA'!J158+'componentes POA'!J215)/4</f>
        <v>4.2083333333333334E-2</v>
      </c>
      <c r="K30" s="1"/>
      <c r="L30" s="1"/>
      <c r="M30" s="1"/>
    </row>
    <row r="31" spans="1:13" s="3" customFormat="1" x14ac:dyDescent="0.15">
      <c r="A31" s="17">
        <v>43159</v>
      </c>
      <c r="B31" s="233">
        <f>'Presupuesto de Egresos'!E63</f>
        <v>0</v>
      </c>
      <c r="C31" s="234"/>
      <c r="D31" s="233">
        <f>'Egresos Ejercidos Reales'!E63</f>
        <v>0</v>
      </c>
      <c r="E31" s="234"/>
      <c r="G31" s="17">
        <v>43159</v>
      </c>
      <c r="H31" s="17"/>
      <c r="I31" s="58">
        <f>('componentes POA'!I45+'componentes POA'!I102+'componentes POA'!I159+'componentes POA'!I216)/4</f>
        <v>0.16666666666666666</v>
      </c>
      <c r="J31" s="62">
        <f>('componentes POA'!J45+'componentes POA'!J102+'componentes POA'!J159+'componentes POA'!J216)/4</f>
        <v>0.10236111111111111</v>
      </c>
      <c r="K31" s="1"/>
      <c r="L31" s="1"/>
      <c r="M31" s="1"/>
    </row>
    <row r="32" spans="1:13" s="3" customFormat="1" x14ac:dyDescent="0.15">
      <c r="A32" s="16">
        <v>43190</v>
      </c>
      <c r="B32" s="235">
        <f>'Presupuesto de Egresos'!F63</f>
        <v>0</v>
      </c>
      <c r="C32" s="236"/>
      <c r="D32" s="235">
        <f>'Egresos Ejercidos Reales'!F63</f>
        <v>0</v>
      </c>
      <c r="E32" s="236"/>
      <c r="G32" s="16">
        <v>43190</v>
      </c>
      <c r="H32" s="16"/>
      <c r="I32" s="57">
        <f>('componentes POA'!I46+'componentes POA'!I103+'componentes POA'!I160+'componentes POA'!I217)/4</f>
        <v>0.25</v>
      </c>
      <c r="J32" s="61">
        <f>('componentes POA'!J46+'componentes POA'!J103+'componentes POA'!J160+'componentes POA'!J217)/4</f>
        <v>0.14913194444444444</v>
      </c>
      <c r="K32" s="1"/>
      <c r="L32" s="1"/>
      <c r="M32" s="1"/>
    </row>
    <row r="33" spans="1:13" s="3" customFormat="1" x14ac:dyDescent="0.15">
      <c r="A33" s="17">
        <v>43220</v>
      </c>
      <c r="B33" s="233">
        <f>'Presupuesto de Egresos'!G63</f>
        <v>0</v>
      </c>
      <c r="C33" s="234"/>
      <c r="D33" s="233">
        <f>'Egresos Ejercidos Reales'!G63</f>
        <v>0</v>
      </c>
      <c r="E33" s="234"/>
      <c r="G33" s="17">
        <v>43220</v>
      </c>
      <c r="H33" s="17"/>
      <c r="I33" s="58">
        <f>('componentes POA'!I47+'componentes POA'!I104+'componentes POA'!I161+'componentes POA'!I218)/4</f>
        <v>0.33333333333333331</v>
      </c>
      <c r="J33" s="62">
        <f>('componentes POA'!J47+'componentes POA'!J104+'componentes POA'!J161+'componentes POA'!J218)/4</f>
        <v>0.19371527777777778</v>
      </c>
      <c r="K33" s="1"/>
      <c r="L33" s="1"/>
      <c r="M33" s="1"/>
    </row>
    <row r="34" spans="1:13" s="3" customFormat="1" x14ac:dyDescent="0.15">
      <c r="A34" s="16">
        <v>43251</v>
      </c>
      <c r="B34" s="235">
        <f>'Presupuesto de Egresos'!H63</f>
        <v>0</v>
      </c>
      <c r="C34" s="236"/>
      <c r="D34" s="235">
        <f>'Egresos Ejercidos Reales'!H63</f>
        <v>0</v>
      </c>
      <c r="E34" s="236"/>
      <c r="G34" s="16">
        <v>43251</v>
      </c>
      <c r="H34" s="16"/>
      <c r="I34" s="57">
        <f>('componentes POA'!I48+'componentes POA'!I105+'componentes POA'!I162+'componentes POA'!I219)/4</f>
        <v>0.41666666666666669</v>
      </c>
      <c r="J34" s="61">
        <f>('componentes POA'!J48+'componentes POA'!J105+'componentes POA'!J162+'componentes POA'!J219)/4</f>
        <v>0.24524305555555553</v>
      </c>
      <c r="K34" s="1"/>
      <c r="L34" s="1"/>
      <c r="M34" s="1"/>
    </row>
    <row r="35" spans="1:13" s="3" customFormat="1" x14ac:dyDescent="0.15">
      <c r="A35" s="17">
        <v>43281</v>
      </c>
      <c r="B35" s="233">
        <f>'Presupuesto de Egresos'!I63</f>
        <v>0</v>
      </c>
      <c r="C35" s="234"/>
      <c r="D35" s="233">
        <f>'Egresos Ejercidos Reales'!I63</f>
        <v>0</v>
      </c>
      <c r="E35" s="234"/>
      <c r="G35" s="17">
        <v>43281</v>
      </c>
      <c r="H35" s="17"/>
      <c r="I35" s="58">
        <f>('componentes POA'!I49+'componentes POA'!I106+'componentes POA'!I163+'componentes POA'!I220)/4</f>
        <v>0.5</v>
      </c>
      <c r="J35" s="62">
        <f>('componentes POA'!J49+'componentes POA'!J106+'componentes POA'!J163+'componentes POA'!J220)/4</f>
        <v>0.28347222222222218</v>
      </c>
      <c r="K35" s="1"/>
      <c r="L35" s="1"/>
      <c r="M35" s="1"/>
    </row>
    <row r="36" spans="1:13" s="3" customFormat="1" x14ac:dyDescent="0.15">
      <c r="A36" s="16">
        <v>43312</v>
      </c>
      <c r="B36" s="235">
        <f>'Presupuesto de Egresos'!J63</f>
        <v>0</v>
      </c>
      <c r="C36" s="236"/>
      <c r="D36" s="235">
        <f>'Egresos Ejercidos Reales'!J63</f>
        <v>0</v>
      </c>
      <c r="E36" s="236"/>
      <c r="G36" s="16">
        <v>43312</v>
      </c>
      <c r="H36" s="16"/>
      <c r="I36" s="57">
        <f>('componentes POA'!I50+'componentes POA'!I107+'componentes POA'!I164+'componentes POA'!I221)/4</f>
        <v>0.58333333333333337</v>
      </c>
      <c r="J36" s="61">
        <f>('componentes POA'!J50+'componentes POA'!J107+'componentes POA'!J164+'componentes POA'!J221)/4</f>
        <v>0.34093750000000006</v>
      </c>
      <c r="K36" s="1"/>
      <c r="L36" s="1"/>
      <c r="M36" s="1"/>
    </row>
    <row r="37" spans="1:13" s="3" customFormat="1" x14ac:dyDescent="0.15">
      <c r="A37" s="17">
        <v>43343</v>
      </c>
      <c r="B37" s="233">
        <f>'Presupuesto de Egresos'!K63</f>
        <v>0</v>
      </c>
      <c r="C37" s="234"/>
      <c r="D37" s="233">
        <f>'Egresos Ejercidos Reales'!K63</f>
        <v>0</v>
      </c>
      <c r="E37" s="234"/>
      <c r="G37" s="17">
        <v>43343</v>
      </c>
      <c r="H37" s="17"/>
      <c r="I37" s="58">
        <f>('componentes POA'!I51+'componentes POA'!I108+'componentes POA'!I165+'componentes POA'!I222)/4</f>
        <v>0.66666666666666663</v>
      </c>
      <c r="J37" s="62">
        <f>('componentes POA'!J51+'componentes POA'!J108+'componentes POA'!J165+'componentes POA'!J222)/4</f>
        <v>0.42249999999999999</v>
      </c>
      <c r="K37" s="1"/>
      <c r="L37" s="1"/>
      <c r="M37" s="1"/>
    </row>
    <row r="38" spans="1:13" s="3" customFormat="1" x14ac:dyDescent="0.15">
      <c r="A38" s="16">
        <v>43373</v>
      </c>
      <c r="B38" s="235">
        <f>'Presupuesto de Egresos'!L63</f>
        <v>0</v>
      </c>
      <c r="C38" s="236"/>
      <c r="D38" s="235">
        <f>'Egresos Ejercidos Reales'!L63</f>
        <v>0</v>
      </c>
      <c r="E38" s="236"/>
      <c r="G38" s="16">
        <v>43373</v>
      </c>
      <c r="H38" s="16"/>
      <c r="I38" s="57">
        <f>('componentes POA'!I52+'componentes POA'!I109+'componentes POA'!I166+'componentes POA'!I223)/4</f>
        <v>0.75</v>
      </c>
      <c r="J38" s="61">
        <f>('componentes POA'!J52+'componentes POA'!J109+'componentes POA'!J166+'componentes POA'!J223)/4</f>
        <v>0.50263888888888897</v>
      </c>
      <c r="K38" s="1"/>
      <c r="L38" s="1"/>
      <c r="M38" s="1"/>
    </row>
    <row r="39" spans="1:13" s="3" customFormat="1" x14ac:dyDescent="0.15">
      <c r="A39" s="17">
        <v>43404</v>
      </c>
      <c r="B39" s="233">
        <f>'Presupuesto de Egresos'!M63</f>
        <v>0</v>
      </c>
      <c r="C39" s="234"/>
      <c r="D39" s="233">
        <f>'Egresos Ejercidos Reales'!M63</f>
        <v>0</v>
      </c>
      <c r="E39" s="234"/>
      <c r="G39" s="17">
        <v>43404</v>
      </c>
      <c r="H39" s="17"/>
      <c r="I39" s="58">
        <f>('componentes POA'!I53+'componentes POA'!I110+'componentes POA'!I167+'componentes POA'!I224)/4</f>
        <v>0.83333333333333337</v>
      </c>
      <c r="J39" s="62">
        <f>('componentes POA'!J53+'componentes POA'!J110+'componentes POA'!J167+'componentes POA'!J224)/4</f>
        <v>0.62086805555555558</v>
      </c>
      <c r="K39" s="1"/>
      <c r="L39" s="1"/>
      <c r="M39" s="1"/>
    </row>
    <row r="40" spans="1:13" s="3" customFormat="1" x14ac:dyDescent="0.15">
      <c r="A40" s="16">
        <v>43434</v>
      </c>
      <c r="B40" s="235">
        <f>'Presupuesto de Egresos'!N63</f>
        <v>0</v>
      </c>
      <c r="C40" s="236"/>
      <c r="D40" s="235">
        <f>'Egresos Ejercidos Reales'!N63</f>
        <v>0</v>
      </c>
      <c r="E40" s="236"/>
      <c r="G40" s="16">
        <v>43434</v>
      </c>
      <c r="H40" s="16"/>
      <c r="I40" s="57">
        <f>('componentes POA'!I54+'componentes POA'!I111+'componentes POA'!I168+'componentes POA'!I225)/4</f>
        <v>0.91666666666666663</v>
      </c>
      <c r="J40" s="61">
        <f>('componentes POA'!J54+'componentes POA'!J111+'componentes POA'!J168+'componentes POA'!J225)/4</f>
        <v>0.72583333333333333</v>
      </c>
      <c r="K40" s="1"/>
      <c r="L40" s="1"/>
      <c r="M40" s="1"/>
    </row>
    <row r="41" spans="1:13" s="3" customFormat="1" x14ac:dyDescent="0.15">
      <c r="A41" s="17">
        <v>43465</v>
      </c>
      <c r="B41" s="233">
        <f>'Presupuesto de Egresos'!O63</f>
        <v>0</v>
      </c>
      <c r="C41" s="234"/>
      <c r="D41" s="233">
        <f>'Egresos Ejercidos Reales'!O63</f>
        <v>0</v>
      </c>
      <c r="E41" s="234"/>
      <c r="G41" s="17">
        <v>43465</v>
      </c>
      <c r="H41" s="17"/>
      <c r="I41" s="58">
        <f>('componentes POA'!I55+'componentes POA'!I112+'componentes POA'!I169+'componentes POA'!I226)/4</f>
        <v>1</v>
      </c>
      <c r="J41" s="62">
        <f>('componentes POA'!J55+'componentes POA'!J112+'componentes POA'!J169+'componentes POA'!J226)/4</f>
        <v>0.72583333333333333</v>
      </c>
      <c r="K41" s="1"/>
      <c r="L41" s="1"/>
      <c r="M41" s="1"/>
    </row>
    <row r="42" spans="1:13" s="3" customFormat="1" x14ac:dyDescent="0.15">
      <c r="B42" s="222">
        <f>SUM(B30:C41)</f>
        <v>100</v>
      </c>
      <c r="C42" s="223"/>
      <c r="D42" s="222">
        <f>SUM(D30:E41)</f>
        <v>100</v>
      </c>
      <c r="E42" s="223"/>
      <c r="F42" s="18"/>
      <c r="H42" s="59"/>
      <c r="I42" s="60">
        <f>I41</f>
        <v>1</v>
      </c>
      <c r="J42" s="63">
        <f>J41</f>
        <v>0.72583333333333333</v>
      </c>
      <c r="K42" s="1"/>
      <c r="L42" s="1"/>
      <c r="M42" s="1"/>
    </row>
    <row r="45" spans="1:13" x14ac:dyDescent="0.15">
      <c r="A45" s="224" t="s">
        <v>67</v>
      </c>
      <c r="B45" s="225"/>
      <c r="C45" s="226"/>
      <c r="D45" s="114" t="s">
        <v>78</v>
      </c>
      <c r="E45" s="115">
        <v>12</v>
      </c>
      <c r="F45" s="113" t="str">
        <f>VLOOKUP(E45,nombremes,2,FALSE)</f>
        <v>Diciembre</v>
      </c>
      <c r="G45" s="224" t="s">
        <v>8</v>
      </c>
      <c r="H45" s="225"/>
      <c r="I45" s="226"/>
      <c r="J45" s="1"/>
    </row>
    <row r="46" spans="1:13" x14ac:dyDescent="0.15">
      <c r="A46" s="214" t="s">
        <v>9</v>
      </c>
      <c r="B46" s="221"/>
      <c r="C46" s="215"/>
      <c r="D46" s="214" t="s">
        <v>68</v>
      </c>
      <c r="E46" s="215"/>
      <c r="F46" s="78" t="s">
        <v>7</v>
      </c>
      <c r="G46" s="214" t="s">
        <v>68</v>
      </c>
      <c r="H46" s="215"/>
      <c r="I46" s="78" t="s">
        <v>7</v>
      </c>
      <c r="J46" s="1"/>
    </row>
    <row r="47" spans="1:13" x14ac:dyDescent="0.15">
      <c r="A47" s="218" t="str">
        <f>'componentes POA'!C3</f>
        <v>COBERTURA DE EVENTOS</v>
      </c>
      <c r="B47" s="219"/>
      <c r="C47" s="220"/>
      <c r="D47" s="81">
        <f>VLOOKUP($E$45,compo1,2,FALSE)</f>
        <v>15</v>
      </c>
      <c r="E47" s="80"/>
      <c r="F47" s="81">
        <f>VLOOKUP($E$45,compo1,3,FALSE)</f>
        <v>0</v>
      </c>
      <c r="G47" s="81">
        <f>VLOOKUP($E$45,compo1,5,FALSE)</f>
        <v>180</v>
      </c>
      <c r="H47" s="80"/>
      <c r="I47" s="82">
        <f>VLOOKUP($E$45,compo1,6,FALSE)</f>
        <v>180</v>
      </c>
      <c r="J47" s="1"/>
    </row>
    <row r="48" spans="1:13" x14ac:dyDescent="0.15">
      <c r="A48" s="227" t="str">
        <f>'componentes POA'!C60</f>
        <v>BOLETINES INFORMATIVOS</v>
      </c>
      <c r="B48" s="228"/>
      <c r="C48" s="229"/>
      <c r="D48" s="81">
        <f>VLOOKUP($E$45,compo2,2,FALSE)</f>
        <v>10</v>
      </c>
      <c r="E48" s="80"/>
      <c r="F48" s="81">
        <f>VLOOKUP($E$45,compo2,3,FALSE)</f>
        <v>0</v>
      </c>
      <c r="G48" s="81">
        <f>VLOOKUP($E$45,compo2,5,FALSE)</f>
        <v>120</v>
      </c>
      <c r="H48" s="80"/>
      <c r="I48" s="82">
        <f>VLOOKUP($E$45,compo2,6,FALSE)</f>
        <v>122</v>
      </c>
      <c r="J48" s="1"/>
    </row>
    <row r="49" spans="1:10" x14ac:dyDescent="0.15">
      <c r="A49" s="227" t="str">
        <f>'componentes POA'!C117</f>
        <v>NOTAS INFORMATIVAS</v>
      </c>
      <c r="B49" s="228"/>
      <c r="C49" s="229"/>
      <c r="D49" s="81">
        <f>VLOOKUP($E$45,compo3,2,FALSE)</f>
        <v>200</v>
      </c>
      <c r="E49" s="80"/>
      <c r="F49" s="81">
        <f>VLOOKUP($E$45,compo3,3,FALSE)</f>
        <v>0</v>
      </c>
      <c r="G49" s="81">
        <f>VLOOKUP($E$45,compo3,5,FALSE)</f>
        <v>2400</v>
      </c>
      <c r="H49" s="80"/>
      <c r="I49" s="82">
        <f>VLOOKUP($E$45,compo3,6,FALSE)</f>
        <v>688</v>
      </c>
      <c r="J49" s="1"/>
    </row>
    <row r="50" spans="1:10" x14ac:dyDescent="0.15">
      <c r="A50" s="230" t="str">
        <f>'componentes POA'!C174</f>
        <v>ENTREVISTAS</v>
      </c>
      <c r="B50" s="231"/>
      <c r="C50" s="232"/>
      <c r="D50" s="81">
        <f>VLOOKUP($E$45,compo4,2,FALSE)</f>
        <v>10</v>
      </c>
      <c r="E50" s="80"/>
      <c r="F50" s="81">
        <f>VLOOKUP($E$45,compo4,3,FALSE)</f>
        <v>0</v>
      </c>
      <c r="G50" s="81">
        <f>VLOOKUP($E$45,compo4,5,FALSE)</f>
        <v>120</v>
      </c>
      <c r="H50" s="80"/>
      <c r="I50" s="82">
        <f>VLOOKUP($E$45,compo4,6,FALSE)</f>
        <v>72</v>
      </c>
      <c r="J50" s="1"/>
    </row>
    <row r="51" spans="1:10" x14ac:dyDescent="0.15">
      <c r="A51" s="38"/>
      <c r="B51" s="38"/>
      <c r="C51" s="38"/>
      <c r="D51" s="109"/>
      <c r="E51" s="34"/>
      <c r="F51" s="109"/>
      <c r="G51" s="109"/>
      <c r="J51" s="1"/>
    </row>
    <row r="52" spans="1:10" x14ac:dyDescent="0.15">
      <c r="A52" s="224" t="s">
        <v>10</v>
      </c>
      <c r="B52" s="225"/>
      <c r="C52" s="226"/>
      <c r="D52" s="8"/>
      <c r="E52" s="8"/>
      <c r="F52" s="19"/>
      <c r="G52" s="8"/>
      <c r="J52" s="8"/>
    </row>
    <row r="53" spans="1:10" x14ac:dyDescent="0.15">
      <c r="A53" s="214" t="s">
        <v>9</v>
      </c>
      <c r="B53" s="221"/>
      <c r="C53" s="215"/>
      <c r="D53" s="214" t="s">
        <v>68</v>
      </c>
      <c r="E53" s="215"/>
      <c r="F53" s="19"/>
      <c r="G53" s="8"/>
      <c r="J53" s="8"/>
    </row>
    <row r="54" spans="1:10" x14ac:dyDescent="0.15">
      <c r="A54" s="218" t="str">
        <f>A47</f>
        <v>COBERTURA DE EVENTOS</v>
      </c>
      <c r="B54" s="219"/>
      <c r="C54" s="220"/>
      <c r="D54" s="79">
        <v>0.25</v>
      </c>
      <c r="E54" s="100"/>
      <c r="F54" s="19"/>
      <c r="G54" s="8"/>
      <c r="J54" s="8"/>
    </row>
    <row r="55" spans="1:10" ht="12.75" customHeight="1" x14ac:dyDescent="0.15">
      <c r="A55" s="218" t="str">
        <f>A48</f>
        <v>BOLETINES INFORMATIVOS</v>
      </c>
      <c r="B55" s="219"/>
      <c r="C55" s="220"/>
      <c r="D55" s="79">
        <v>0.25</v>
      </c>
      <c r="E55" s="100"/>
      <c r="F55" s="19"/>
      <c r="G55" s="8"/>
      <c r="J55" s="8"/>
    </row>
    <row r="56" spans="1:10" ht="12.75" customHeight="1" x14ac:dyDescent="0.15">
      <c r="A56" s="218" t="str">
        <f>A49</f>
        <v>NOTAS INFORMATIVAS</v>
      </c>
      <c r="B56" s="219"/>
      <c r="C56" s="220"/>
      <c r="D56" s="79">
        <v>0.25</v>
      </c>
      <c r="E56" s="100"/>
      <c r="F56" s="19"/>
      <c r="G56" s="8"/>
      <c r="J56" s="8"/>
    </row>
    <row r="57" spans="1:10" x14ac:dyDescent="0.15">
      <c r="A57" s="218" t="str">
        <f>A50</f>
        <v>ENTREVISTAS</v>
      </c>
      <c r="B57" s="219"/>
      <c r="C57" s="220"/>
      <c r="D57" s="79">
        <v>0.25</v>
      </c>
      <c r="E57" s="100"/>
      <c r="F57" s="19"/>
      <c r="G57" s="8"/>
      <c r="J57" s="8"/>
    </row>
    <row r="58" spans="1:10" x14ac:dyDescent="0.15">
      <c r="A58" s="5"/>
      <c r="B58" s="5"/>
      <c r="C58" s="5"/>
      <c r="D58" s="98">
        <f>SUM(D54:D57)</f>
        <v>1</v>
      </c>
      <c r="E58" s="99"/>
      <c r="F58" s="19"/>
      <c r="G58" s="8"/>
      <c r="J58" s="8"/>
    </row>
    <row r="59" spans="1:10" x14ac:dyDescent="0.15">
      <c r="A59" s="5"/>
      <c r="B59" s="5"/>
      <c r="C59" s="5"/>
      <c r="D59" s="8"/>
      <c r="E59" s="8"/>
      <c r="F59" s="19"/>
      <c r="G59" s="8"/>
      <c r="J59" s="8"/>
    </row>
    <row r="60" spans="1:10" x14ac:dyDescent="0.15">
      <c r="A60" s="5"/>
      <c r="B60" s="5"/>
      <c r="C60" s="5"/>
      <c r="D60" s="8"/>
      <c r="E60" s="8"/>
      <c r="F60" s="19"/>
      <c r="G60" s="8"/>
      <c r="J60" s="8"/>
    </row>
    <row r="61" spans="1:10" x14ac:dyDescent="0.15">
      <c r="A61" s="5"/>
      <c r="B61" s="5"/>
      <c r="C61" s="5"/>
      <c r="D61" s="8"/>
      <c r="E61" s="8"/>
      <c r="F61" s="19"/>
      <c r="G61" s="8"/>
      <c r="J61" s="8"/>
    </row>
    <row r="63" spans="1:10" hidden="1" x14ac:dyDescent="0.15">
      <c r="A63" s="211"/>
      <c r="B63" s="211"/>
      <c r="D63" s="216" t="s">
        <v>92</v>
      </c>
      <c r="E63" s="216"/>
      <c r="F63" s="216"/>
      <c r="I63" s="211"/>
      <c r="J63" s="211"/>
    </row>
    <row r="64" spans="1:10" hidden="1" x14ac:dyDescent="0.15">
      <c r="A64" s="209" t="s">
        <v>282</v>
      </c>
      <c r="B64" s="209"/>
      <c r="C64" s="210"/>
      <c r="D64" s="217" t="s">
        <v>283</v>
      </c>
      <c r="E64" s="217"/>
      <c r="F64" s="217"/>
      <c r="G64" s="217"/>
      <c r="I64" s="212" t="s">
        <v>11</v>
      </c>
      <c r="J64" s="212"/>
    </row>
    <row r="65" spans="1:10" hidden="1" x14ac:dyDescent="0.15">
      <c r="A65" s="213" t="s">
        <v>82</v>
      </c>
      <c r="B65" s="213"/>
      <c r="C65" s="132"/>
      <c r="D65" s="132" t="s">
        <v>284</v>
      </c>
      <c r="E65" s="132"/>
      <c r="F65" s="132"/>
      <c r="I65" s="213" t="s">
        <v>82</v>
      </c>
      <c r="J65" s="213"/>
    </row>
    <row r="66" spans="1:10" hidden="1" x14ac:dyDescent="0.15">
      <c r="A66" s="213" t="s">
        <v>81</v>
      </c>
      <c r="B66" s="213"/>
      <c r="C66" s="132"/>
      <c r="D66" s="213" t="s">
        <v>83</v>
      </c>
      <c r="E66" s="213"/>
      <c r="F66" s="213"/>
      <c r="I66" s="213" t="s">
        <v>91</v>
      </c>
      <c r="J66" s="213"/>
    </row>
    <row r="67" spans="1:10" hidden="1" x14ac:dyDescent="0.15"/>
    <row r="68" spans="1:10" hidden="1" x14ac:dyDescent="0.15"/>
  </sheetData>
  <protectedRanges>
    <protectedRange sqref="I63:J66" name="revisa"/>
    <protectedRange sqref="A63:B66" name="elabora"/>
    <protectedRange sqref="D54:E57" name="usodeltiempo_1"/>
    <protectedRange sqref="E45" name="mes_1"/>
    <protectedRange sqref="A19:J21" name="vision"/>
    <protectedRange sqref="C9:J9" name="dependencia"/>
    <protectedRange sqref="C11:J11" name="arearesponsable"/>
    <protectedRange sqref="A14:J16" name="mision"/>
    <protectedRange sqref="D63:F66" name="autoriza"/>
  </protectedRanges>
  <mergeCells count="64">
    <mergeCell ref="A18:J18"/>
    <mergeCell ref="A7:J7"/>
    <mergeCell ref="C9:J9"/>
    <mergeCell ref="C11:J11"/>
    <mergeCell ref="A13:J13"/>
    <mergeCell ref="A14:J16"/>
    <mergeCell ref="A19:J21"/>
    <mergeCell ref="A23:C23"/>
    <mergeCell ref="F23:H23"/>
    <mergeCell ref="A25:C25"/>
    <mergeCell ref="B29:C29"/>
    <mergeCell ref="H29:I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A53:C53"/>
    <mergeCell ref="B42:C42"/>
    <mergeCell ref="D42:E42"/>
    <mergeCell ref="A45:C45"/>
    <mergeCell ref="G45:I45"/>
    <mergeCell ref="A46:C46"/>
    <mergeCell ref="D46:E46"/>
    <mergeCell ref="G46:H46"/>
    <mergeCell ref="A47:C47"/>
    <mergeCell ref="A48:C48"/>
    <mergeCell ref="A49:C49"/>
    <mergeCell ref="A50:C50"/>
    <mergeCell ref="A52:C52"/>
    <mergeCell ref="A63:B63"/>
    <mergeCell ref="A65:B65"/>
    <mergeCell ref="A66:B66"/>
    <mergeCell ref="A54:C54"/>
    <mergeCell ref="A55:C55"/>
    <mergeCell ref="A56:C56"/>
    <mergeCell ref="A57:C57"/>
    <mergeCell ref="I63:J63"/>
    <mergeCell ref="I64:J64"/>
    <mergeCell ref="I65:J65"/>
    <mergeCell ref="I66:J66"/>
    <mergeCell ref="D53:E53"/>
    <mergeCell ref="D63:F63"/>
    <mergeCell ref="D66:F66"/>
    <mergeCell ref="D64:G64"/>
  </mergeCells>
  <pageMargins left="0.55000000000000004" right="0.44" top="0.76" bottom="0.75" header="0.3" footer="0.3"/>
  <pageSetup paperSize="19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99"/>
  <sheetViews>
    <sheetView zoomScale="150" zoomScaleNormal="150" zoomScalePageLayoutView="150" workbookViewId="0">
      <selection activeCell="C14" sqref="C14:J17"/>
    </sheetView>
  </sheetViews>
  <sheetFormatPr baseColWidth="10" defaultColWidth="11.5" defaultRowHeight="13" x14ac:dyDescent="0.15"/>
  <cols>
    <col min="1" max="1" width="14.83203125" style="3" customWidth="1"/>
    <col min="2" max="2" width="2.5" style="3" customWidth="1"/>
    <col min="3" max="3" width="11.5" style="3" customWidth="1"/>
    <col min="4" max="4" width="11.5" style="3"/>
    <col min="5" max="5" width="2.5" style="3" customWidth="1"/>
    <col min="6" max="6" width="11.5" style="3" customWidth="1"/>
    <col min="7" max="7" width="11.5" style="3"/>
    <col min="8" max="8" width="1.6640625" style="3" customWidth="1"/>
    <col min="9" max="9" width="12" style="3" customWidth="1"/>
    <col min="10" max="10" width="11.5" style="3"/>
    <col min="11" max="16384" width="11.5" style="1"/>
  </cols>
  <sheetData>
    <row r="1" spans="1:10" x14ac:dyDescent="0.15">
      <c r="A1" s="65"/>
      <c r="B1" s="65"/>
      <c r="C1" s="66" t="s">
        <v>40</v>
      </c>
      <c r="D1" s="65" t="str">
        <f>C3</f>
        <v>COBERTURA DE EVENTOS</v>
      </c>
      <c r="E1" s="65"/>
      <c r="F1" s="65"/>
      <c r="G1" s="65"/>
      <c r="H1" s="65"/>
      <c r="I1" s="65"/>
      <c r="J1" s="65"/>
    </row>
    <row r="2" spans="1:10" x14ac:dyDescent="0.15">
      <c r="I2" s="272" t="s">
        <v>214</v>
      </c>
      <c r="J2" s="273"/>
    </row>
    <row r="3" spans="1:10" x14ac:dyDescent="0.15">
      <c r="A3" s="2" t="s">
        <v>11</v>
      </c>
      <c r="C3" s="269" t="s">
        <v>218</v>
      </c>
      <c r="D3" s="270"/>
      <c r="E3" s="270"/>
      <c r="F3" s="270"/>
      <c r="G3" s="271"/>
      <c r="H3" s="20"/>
      <c r="I3" s="130" t="s">
        <v>85</v>
      </c>
      <c r="J3" s="133">
        <f>beneficiarios!N8</f>
        <v>0</v>
      </c>
    </row>
    <row r="4" spans="1:10" x14ac:dyDescent="0.15">
      <c r="A4" s="2" t="s">
        <v>12</v>
      </c>
      <c r="C4" s="269" t="s">
        <v>277</v>
      </c>
      <c r="D4" s="270"/>
      <c r="E4" s="270"/>
      <c r="F4" s="270"/>
      <c r="G4" s="271"/>
      <c r="H4" s="20"/>
      <c r="I4" s="130" t="s">
        <v>211</v>
      </c>
      <c r="J4" s="186">
        <f>beneficiarios!N9</f>
        <v>0</v>
      </c>
    </row>
    <row r="5" spans="1:10" ht="14" x14ac:dyDescent="0.15">
      <c r="A5" s="127" t="s">
        <v>13</v>
      </c>
      <c r="C5" s="269" t="s">
        <v>219</v>
      </c>
      <c r="D5" s="270"/>
      <c r="E5" s="270"/>
      <c r="F5" s="270"/>
      <c r="G5" s="271"/>
      <c r="H5" s="20"/>
      <c r="I5" s="131" t="s">
        <v>212</v>
      </c>
      <c r="J5" s="186">
        <f>beneficiarios!N10</f>
        <v>0</v>
      </c>
    </row>
    <row r="6" spans="1:10" ht="28" x14ac:dyDescent="0.15">
      <c r="A6" s="127" t="s">
        <v>14</v>
      </c>
      <c r="B6" s="135"/>
      <c r="C6" s="346" t="s">
        <v>294</v>
      </c>
      <c r="D6" s="270"/>
      <c r="E6" s="270"/>
      <c r="F6" s="270"/>
      <c r="G6" s="271"/>
      <c r="H6" s="20"/>
      <c r="I6" s="131" t="s">
        <v>213</v>
      </c>
      <c r="J6" s="186">
        <f>beneficiarios!N11</f>
        <v>0</v>
      </c>
    </row>
    <row r="7" spans="1:10" x14ac:dyDescent="0.15">
      <c r="A7" s="1"/>
    </row>
    <row r="8" spans="1:10" x14ac:dyDescent="0.15">
      <c r="A8" s="2" t="s">
        <v>15</v>
      </c>
      <c r="C8" s="259">
        <v>43101</v>
      </c>
      <c r="D8" s="260"/>
      <c r="F8" s="126" t="s">
        <v>16</v>
      </c>
      <c r="G8" s="40"/>
      <c r="I8" s="259">
        <v>43465</v>
      </c>
      <c r="J8" s="260"/>
    </row>
    <row r="10" spans="1:10" ht="12.75" customHeight="1" x14ac:dyDescent="0.15">
      <c r="A10" s="261" t="s">
        <v>76</v>
      </c>
      <c r="B10" s="262"/>
      <c r="C10" s="259">
        <v>43440</v>
      </c>
      <c r="D10" s="260"/>
      <c r="E10" s="20"/>
      <c r="F10" s="126" t="s">
        <v>70</v>
      </c>
      <c r="G10" s="40"/>
      <c r="I10" s="263" t="s">
        <v>123</v>
      </c>
      <c r="J10" s="264"/>
    </row>
    <row r="11" spans="1:10" ht="14" thickBot="1" x14ac:dyDescent="0.2"/>
    <row r="12" spans="1:10" ht="39" customHeight="1" thickBot="1" x14ac:dyDescent="0.2">
      <c r="A12" s="265" t="s">
        <v>84</v>
      </c>
      <c r="B12" s="266"/>
      <c r="C12" s="267" t="s">
        <v>272</v>
      </c>
      <c r="D12" s="268"/>
      <c r="E12" s="265" t="s">
        <v>77</v>
      </c>
      <c r="F12" s="266"/>
      <c r="G12" s="267" t="s">
        <v>273</v>
      </c>
      <c r="H12" s="268"/>
      <c r="I12" s="123" t="s">
        <v>88</v>
      </c>
      <c r="J12" s="124" t="s">
        <v>118</v>
      </c>
    </row>
    <row r="14" spans="1:10" x14ac:dyDescent="0.15">
      <c r="A14" s="21" t="s">
        <v>74</v>
      </c>
      <c r="C14" s="274" t="s">
        <v>220</v>
      </c>
      <c r="D14" s="275"/>
      <c r="E14" s="275"/>
      <c r="F14" s="275"/>
      <c r="G14" s="275"/>
      <c r="H14" s="275"/>
      <c r="I14" s="275"/>
      <c r="J14" s="276"/>
    </row>
    <row r="15" spans="1:10" x14ac:dyDescent="0.15">
      <c r="A15" s="22"/>
      <c r="C15" s="277"/>
      <c r="D15" s="278"/>
      <c r="E15" s="278"/>
      <c r="F15" s="278"/>
      <c r="G15" s="278"/>
      <c r="H15" s="278"/>
      <c r="I15" s="278"/>
      <c r="J15" s="279"/>
    </row>
    <row r="16" spans="1:10" x14ac:dyDescent="0.15">
      <c r="A16" s="1"/>
      <c r="C16" s="277"/>
      <c r="D16" s="278"/>
      <c r="E16" s="278"/>
      <c r="F16" s="278"/>
      <c r="G16" s="278"/>
      <c r="H16" s="278"/>
      <c r="I16" s="278"/>
      <c r="J16" s="279"/>
    </row>
    <row r="17" spans="1:10" x14ac:dyDescent="0.15">
      <c r="A17" s="1"/>
      <c r="C17" s="280"/>
      <c r="D17" s="281"/>
      <c r="E17" s="281"/>
      <c r="F17" s="281"/>
      <c r="G17" s="281"/>
      <c r="H17" s="281"/>
      <c r="I17" s="281"/>
      <c r="J17" s="282"/>
    </row>
    <row r="19" spans="1:10" x14ac:dyDescent="0.15">
      <c r="A19" s="21" t="s">
        <v>38</v>
      </c>
      <c r="C19" s="192" t="s">
        <v>221</v>
      </c>
      <c r="D19" s="193"/>
      <c r="E19" s="193"/>
      <c r="F19" s="193"/>
      <c r="G19" s="193"/>
      <c r="H19" s="193"/>
      <c r="I19" s="193"/>
      <c r="J19" s="194"/>
    </row>
    <row r="20" spans="1:10" x14ac:dyDescent="0.15">
      <c r="A20" s="22" t="s">
        <v>39</v>
      </c>
      <c r="C20" s="195" t="s">
        <v>222</v>
      </c>
      <c r="D20" s="196"/>
      <c r="E20" s="196"/>
      <c r="F20" s="196"/>
      <c r="G20" s="196"/>
      <c r="H20" s="196"/>
      <c r="I20" s="196"/>
      <c r="J20" s="197"/>
    </row>
    <row r="21" spans="1:10" x14ac:dyDescent="0.15">
      <c r="C21" s="198"/>
      <c r="D21" s="196"/>
      <c r="E21" s="196"/>
      <c r="F21" s="196"/>
      <c r="G21" s="196"/>
      <c r="H21" s="196"/>
      <c r="I21" s="196"/>
      <c r="J21" s="197"/>
    </row>
    <row r="22" spans="1:10" x14ac:dyDescent="0.15">
      <c r="C22" s="198"/>
      <c r="D22" s="196"/>
      <c r="E22" s="196"/>
      <c r="F22" s="196"/>
      <c r="G22" s="196"/>
      <c r="H22" s="196"/>
      <c r="I22" s="196"/>
      <c r="J22" s="197"/>
    </row>
    <row r="23" spans="1:10" x14ac:dyDescent="0.15">
      <c r="C23" s="199"/>
      <c r="D23" s="200"/>
      <c r="E23" s="200"/>
      <c r="F23" s="200"/>
      <c r="G23" s="200"/>
      <c r="H23" s="200"/>
      <c r="I23" s="200"/>
      <c r="J23" s="201"/>
    </row>
    <row r="25" spans="1:10" x14ac:dyDescent="0.15">
      <c r="A25" s="21" t="s">
        <v>37</v>
      </c>
      <c r="C25" s="202" t="s">
        <v>223</v>
      </c>
      <c r="D25" s="193"/>
      <c r="E25" s="193"/>
      <c r="F25" s="193"/>
      <c r="G25" s="193"/>
      <c r="H25" s="193"/>
      <c r="I25" s="193"/>
      <c r="J25" s="194"/>
    </row>
    <row r="26" spans="1:10" x14ac:dyDescent="0.15">
      <c r="A26" s="22"/>
      <c r="C26" s="198" t="s">
        <v>224</v>
      </c>
      <c r="D26" s="196"/>
      <c r="E26" s="196"/>
      <c r="F26" s="196"/>
      <c r="G26" s="196"/>
      <c r="H26" s="196"/>
      <c r="I26" s="196"/>
      <c r="J26" s="197"/>
    </row>
    <row r="27" spans="1:10" x14ac:dyDescent="0.15">
      <c r="C27" s="198" t="s">
        <v>225</v>
      </c>
      <c r="D27" s="196"/>
      <c r="E27" s="196"/>
      <c r="F27" s="196"/>
      <c r="G27" s="196"/>
      <c r="H27" s="196"/>
      <c r="I27" s="196"/>
      <c r="J27" s="197"/>
    </row>
    <row r="28" spans="1:10" x14ac:dyDescent="0.15">
      <c r="C28" s="195"/>
      <c r="D28" s="196"/>
      <c r="E28" s="196"/>
      <c r="F28" s="196"/>
      <c r="G28" s="196"/>
      <c r="H28" s="196"/>
      <c r="I28" s="196"/>
      <c r="J28" s="197"/>
    </row>
    <row r="29" spans="1:10" x14ac:dyDescent="0.15">
      <c r="C29" s="199"/>
      <c r="D29" s="200"/>
      <c r="E29" s="200"/>
      <c r="F29" s="200"/>
      <c r="G29" s="200"/>
      <c r="H29" s="200"/>
      <c r="I29" s="200"/>
      <c r="J29" s="201"/>
    </row>
    <row r="31" spans="1:10" x14ac:dyDescent="0.15">
      <c r="A31" s="21" t="s">
        <v>18</v>
      </c>
      <c r="C31" s="202" t="s">
        <v>226</v>
      </c>
      <c r="D31" s="193"/>
      <c r="E31" s="193"/>
      <c r="F31" s="193"/>
      <c r="G31" s="193"/>
      <c r="H31" s="87"/>
      <c r="I31" s="87"/>
      <c r="J31" s="88"/>
    </row>
    <row r="32" spans="1:10" x14ac:dyDescent="0.15">
      <c r="A32" s="22"/>
      <c r="C32" s="198" t="s">
        <v>227</v>
      </c>
      <c r="D32" s="196"/>
      <c r="E32" s="196"/>
      <c r="F32" s="196"/>
      <c r="G32" s="196"/>
      <c r="H32" s="89"/>
      <c r="I32" s="89"/>
      <c r="J32" s="90"/>
    </row>
    <row r="33" spans="1:10" x14ac:dyDescent="0.15">
      <c r="C33" s="198" t="s">
        <v>228</v>
      </c>
      <c r="D33" s="196"/>
      <c r="E33" s="196"/>
      <c r="F33" s="196"/>
      <c r="G33" s="196"/>
      <c r="H33" s="89"/>
      <c r="I33" s="89"/>
      <c r="J33" s="90"/>
    </row>
    <row r="34" spans="1:10" x14ac:dyDescent="0.15">
      <c r="C34" s="198" t="s">
        <v>229</v>
      </c>
      <c r="D34" s="196"/>
      <c r="E34" s="196"/>
      <c r="F34" s="196"/>
      <c r="G34" s="196"/>
      <c r="H34" s="89"/>
      <c r="I34" s="89"/>
      <c r="J34" s="90"/>
    </row>
    <row r="35" spans="1:10" x14ac:dyDescent="0.15">
      <c r="C35" s="54"/>
      <c r="D35" s="89"/>
      <c r="E35" s="89"/>
      <c r="F35" s="89"/>
      <c r="G35" s="89"/>
      <c r="H35" s="89"/>
      <c r="I35" s="89"/>
      <c r="J35" s="90"/>
    </row>
    <row r="36" spans="1:10" x14ac:dyDescent="0.15">
      <c r="C36" s="54"/>
      <c r="D36" s="89"/>
      <c r="E36" s="89"/>
      <c r="F36" s="89"/>
      <c r="G36" s="89"/>
      <c r="H36" s="89"/>
      <c r="I36" s="89"/>
      <c r="J36" s="90"/>
    </row>
    <row r="37" spans="1:10" x14ac:dyDescent="0.15">
      <c r="C37" s="54"/>
      <c r="D37" s="89"/>
      <c r="E37" s="89"/>
      <c r="F37" s="89"/>
      <c r="G37" s="89"/>
      <c r="H37" s="89"/>
      <c r="I37" s="89"/>
      <c r="J37" s="90"/>
    </row>
    <row r="38" spans="1:10" x14ac:dyDescent="0.15">
      <c r="C38" s="56"/>
      <c r="D38" s="92"/>
      <c r="E38" s="92"/>
      <c r="F38" s="92"/>
      <c r="G38" s="92"/>
      <c r="H38" s="92"/>
      <c r="I38" s="92"/>
      <c r="J38" s="93"/>
    </row>
    <row r="40" spans="1:10" x14ac:dyDescent="0.15">
      <c r="A40" s="2" t="s">
        <v>19</v>
      </c>
      <c r="C40" s="287">
        <v>258</v>
      </c>
      <c r="D40" s="288"/>
      <c r="F40" s="285" t="s">
        <v>20</v>
      </c>
      <c r="G40" s="286"/>
      <c r="I40" s="287"/>
      <c r="J40" s="288"/>
    </row>
    <row r="41" spans="1:10" x14ac:dyDescent="0.15">
      <c r="A41" s="4"/>
      <c r="B41" s="1"/>
      <c r="C41" s="102"/>
      <c r="D41" s="102"/>
      <c r="E41" s="1"/>
      <c r="F41" s="102"/>
      <c r="G41" s="102"/>
      <c r="I41" s="8"/>
      <c r="J41" s="8"/>
    </row>
    <row r="42" spans="1:10" x14ac:dyDescent="0.15">
      <c r="A42" s="23"/>
      <c r="B42" s="94" t="s">
        <v>67</v>
      </c>
      <c r="C42" s="10"/>
      <c r="D42" s="10"/>
      <c r="E42" s="11"/>
      <c r="G42" s="18"/>
      <c r="H42" s="1"/>
      <c r="I42" s="1"/>
      <c r="J42" s="1"/>
    </row>
    <row r="43" spans="1:10" x14ac:dyDescent="0.15">
      <c r="A43" s="42" t="s">
        <v>4</v>
      </c>
      <c r="B43" s="43"/>
      <c r="C43" s="101" t="s">
        <v>68</v>
      </c>
      <c r="D43" s="42" t="s">
        <v>80</v>
      </c>
      <c r="E43" s="51"/>
      <c r="F43" s="96" t="s">
        <v>69</v>
      </c>
      <c r="G43" s="45" t="s">
        <v>21</v>
      </c>
      <c r="H43" s="43"/>
      <c r="I43" s="44" t="s">
        <v>22</v>
      </c>
      <c r="J43" s="44" t="s">
        <v>23</v>
      </c>
    </row>
    <row r="44" spans="1:10" x14ac:dyDescent="0.15">
      <c r="A44" s="16">
        <v>43131</v>
      </c>
      <c r="B44" s="117">
        <v>1</v>
      </c>
      <c r="C44" s="24">
        <v>15</v>
      </c>
      <c r="D44" s="111">
        <v>9</v>
      </c>
      <c r="E44" s="116"/>
      <c r="F44" s="25">
        <f>C44</f>
        <v>15</v>
      </c>
      <c r="G44" s="26">
        <f>D44</f>
        <v>9</v>
      </c>
      <c r="H44" s="27"/>
      <c r="I44" s="28">
        <f t="shared" ref="I44:J55" si="0">F44/$F$56</f>
        <v>8.3333333333333329E-2</v>
      </c>
      <c r="J44" s="28">
        <f t="shared" si="0"/>
        <v>0.05</v>
      </c>
    </row>
    <row r="45" spans="1:10" x14ac:dyDescent="0.15">
      <c r="A45" s="17">
        <v>43159</v>
      </c>
      <c r="B45" s="118">
        <v>2</v>
      </c>
      <c r="C45" s="15">
        <v>15</v>
      </c>
      <c r="D45" s="110">
        <v>14</v>
      </c>
      <c r="E45" s="14"/>
      <c r="F45" s="29">
        <f t="shared" ref="F45:G55" si="1">C45+F44</f>
        <v>30</v>
      </c>
      <c r="G45" s="30">
        <f t="shared" si="1"/>
        <v>23</v>
      </c>
      <c r="H45" s="31"/>
      <c r="I45" s="32">
        <f t="shared" si="0"/>
        <v>0.16666666666666666</v>
      </c>
      <c r="J45" s="32">
        <f t="shared" si="0"/>
        <v>0.12777777777777777</v>
      </c>
    </row>
    <row r="46" spans="1:10" x14ac:dyDescent="0.15">
      <c r="A46" s="16">
        <v>43190</v>
      </c>
      <c r="B46" s="117">
        <v>3</v>
      </c>
      <c r="C46" s="24">
        <v>15</v>
      </c>
      <c r="D46" s="111">
        <v>6</v>
      </c>
      <c r="E46" s="116"/>
      <c r="F46" s="25">
        <f t="shared" si="1"/>
        <v>45</v>
      </c>
      <c r="G46" s="26">
        <f t="shared" si="1"/>
        <v>29</v>
      </c>
      <c r="H46" s="27"/>
      <c r="I46" s="28">
        <f t="shared" si="0"/>
        <v>0.25</v>
      </c>
      <c r="J46" s="28">
        <f t="shared" si="0"/>
        <v>0.16111111111111112</v>
      </c>
    </row>
    <row r="47" spans="1:10" x14ac:dyDescent="0.15">
      <c r="A47" s="17">
        <v>43220</v>
      </c>
      <c r="B47" s="118">
        <v>4</v>
      </c>
      <c r="C47" s="15">
        <v>15</v>
      </c>
      <c r="D47" s="110">
        <v>12</v>
      </c>
      <c r="E47" s="14"/>
      <c r="F47" s="29">
        <f t="shared" si="1"/>
        <v>60</v>
      </c>
      <c r="G47" s="30">
        <f t="shared" si="1"/>
        <v>41</v>
      </c>
      <c r="H47" s="31"/>
      <c r="I47" s="32">
        <f t="shared" si="0"/>
        <v>0.33333333333333331</v>
      </c>
      <c r="J47" s="32">
        <f t="shared" si="0"/>
        <v>0.22777777777777777</v>
      </c>
    </row>
    <row r="48" spans="1:10" x14ac:dyDescent="0.15">
      <c r="A48" s="16">
        <v>43251</v>
      </c>
      <c r="B48" s="117">
        <v>5</v>
      </c>
      <c r="C48" s="24">
        <v>15</v>
      </c>
      <c r="D48" s="111">
        <v>17</v>
      </c>
      <c r="E48" s="116"/>
      <c r="F48" s="25">
        <f t="shared" si="1"/>
        <v>75</v>
      </c>
      <c r="G48" s="26">
        <f t="shared" si="1"/>
        <v>58</v>
      </c>
      <c r="H48" s="27"/>
      <c r="I48" s="28">
        <f t="shared" si="0"/>
        <v>0.41666666666666669</v>
      </c>
      <c r="J48" s="28">
        <f t="shared" si="0"/>
        <v>0.32222222222222224</v>
      </c>
    </row>
    <row r="49" spans="1:10" x14ac:dyDescent="0.15">
      <c r="A49" s="17">
        <v>43281</v>
      </c>
      <c r="B49" s="118">
        <v>6</v>
      </c>
      <c r="C49" s="15">
        <v>15</v>
      </c>
      <c r="D49" s="110">
        <v>18</v>
      </c>
      <c r="E49" s="14"/>
      <c r="F49" s="29">
        <f t="shared" si="1"/>
        <v>90</v>
      </c>
      <c r="G49" s="30">
        <f t="shared" si="1"/>
        <v>76</v>
      </c>
      <c r="H49" s="31"/>
      <c r="I49" s="32">
        <f t="shared" si="0"/>
        <v>0.5</v>
      </c>
      <c r="J49" s="32">
        <f t="shared" si="0"/>
        <v>0.42222222222222222</v>
      </c>
    </row>
    <row r="50" spans="1:10" x14ac:dyDescent="0.15">
      <c r="A50" s="16">
        <v>43312</v>
      </c>
      <c r="B50" s="117">
        <v>7</v>
      </c>
      <c r="C50" s="24">
        <v>15</v>
      </c>
      <c r="D50" s="111">
        <v>14</v>
      </c>
      <c r="E50" s="116"/>
      <c r="F50" s="25">
        <f t="shared" si="1"/>
        <v>105</v>
      </c>
      <c r="G50" s="26">
        <f t="shared" si="1"/>
        <v>90</v>
      </c>
      <c r="H50" s="27"/>
      <c r="I50" s="28">
        <f t="shared" si="0"/>
        <v>0.58333333333333337</v>
      </c>
      <c r="J50" s="28">
        <f t="shared" si="0"/>
        <v>0.5</v>
      </c>
    </row>
    <row r="51" spans="1:10" x14ac:dyDescent="0.15">
      <c r="A51" s="17">
        <v>43343</v>
      </c>
      <c r="B51" s="118">
        <v>8</v>
      </c>
      <c r="C51" s="15">
        <v>15</v>
      </c>
      <c r="D51" s="110">
        <v>18</v>
      </c>
      <c r="E51" s="14"/>
      <c r="F51" s="29">
        <f t="shared" si="1"/>
        <v>120</v>
      </c>
      <c r="G51" s="30">
        <f t="shared" si="1"/>
        <v>108</v>
      </c>
      <c r="H51" s="31"/>
      <c r="I51" s="32">
        <f t="shared" si="0"/>
        <v>0.66666666666666663</v>
      </c>
      <c r="J51" s="32">
        <f t="shared" si="0"/>
        <v>0.6</v>
      </c>
    </row>
    <row r="52" spans="1:10" x14ac:dyDescent="0.15">
      <c r="A52" s="16">
        <v>43373</v>
      </c>
      <c r="B52" s="117">
        <v>9</v>
      </c>
      <c r="C52" s="24">
        <v>15</v>
      </c>
      <c r="D52" s="111">
        <v>16</v>
      </c>
      <c r="E52" s="116"/>
      <c r="F52" s="25">
        <f t="shared" si="1"/>
        <v>135</v>
      </c>
      <c r="G52" s="26">
        <f t="shared" si="1"/>
        <v>124</v>
      </c>
      <c r="H52" s="27"/>
      <c r="I52" s="28">
        <f t="shared" si="0"/>
        <v>0.75</v>
      </c>
      <c r="J52" s="28">
        <f t="shared" si="0"/>
        <v>0.68888888888888888</v>
      </c>
    </row>
    <row r="53" spans="1:10" x14ac:dyDescent="0.15">
      <c r="A53" s="17">
        <v>43404</v>
      </c>
      <c r="B53" s="118">
        <v>10</v>
      </c>
      <c r="C53" s="15">
        <v>15</v>
      </c>
      <c r="D53" s="110">
        <v>30</v>
      </c>
      <c r="E53" s="14"/>
      <c r="F53" s="29">
        <f t="shared" si="1"/>
        <v>150</v>
      </c>
      <c r="G53" s="30">
        <f t="shared" si="1"/>
        <v>154</v>
      </c>
      <c r="H53" s="31"/>
      <c r="I53" s="32">
        <f t="shared" si="0"/>
        <v>0.83333333333333337</v>
      </c>
      <c r="J53" s="32">
        <f t="shared" si="0"/>
        <v>0.85555555555555551</v>
      </c>
    </row>
    <row r="54" spans="1:10" x14ac:dyDescent="0.15">
      <c r="A54" s="16">
        <v>43434</v>
      </c>
      <c r="B54" s="117">
        <v>11</v>
      </c>
      <c r="C54" s="24">
        <v>15</v>
      </c>
      <c r="D54" s="111">
        <v>26</v>
      </c>
      <c r="E54" s="116"/>
      <c r="F54" s="25">
        <f t="shared" si="1"/>
        <v>165</v>
      </c>
      <c r="G54" s="26">
        <f t="shared" si="1"/>
        <v>180</v>
      </c>
      <c r="H54" s="27"/>
      <c r="I54" s="28">
        <f t="shared" si="0"/>
        <v>0.91666666666666663</v>
      </c>
      <c r="J54" s="28">
        <f t="shared" si="0"/>
        <v>1</v>
      </c>
    </row>
    <row r="55" spans="1:10" x14ac:dyDescent="0.15">
      <c r="A55" s="17">
        <v>43465</v>
      </c>
      <c r="B55" s="118">
        <v>12</v>
      </c>
      <c r="C55" s="15">
        <v>15</v>
      </c>
      <c r="D55" s="110"/>
      <c r="E55" s="14"/>
      <c r="F55" s="29">
        <f t="shared" si="1"/>
        <v>180</v>
      </c>
      <c r="G55" s="30">
        <f t="shared" si="1"/>
        <v>180</v>
      </c>
      <c r="H55" s="31"/>
      <c r="I55" s="32">
        <f t="shared" si="0"/>
        <v>1</v>
      </c>
      <c r="J55" s="32">
        <f t="shared" si="0"/>
        <v>1</v>
      </c>
    </row>
    <row r="56" spans="1:10" x14ac:dyDescent="0.15">
      <c r="A56" s="46" t="s">
        <v>24</v>
      </c>
      <c r="B56" s="119">
        <v>13</v>
      </c>
      <c r="C56" s="44">
        <f>SUM(C44:C55)</f>
        <v>180</v>
      </c>
      <c r="D56" s="42">
        <f>SUM(D44:D55)</f>
        <v>180</v>
      </c>
      <c r="E56" s="51"/>
      <c r="F56" s="47">
        <f>F55</f>
        <v>180</v>
      </c>
      <c r="G56" s="48">
        <f>G55</f>
        <v>180</v>
      </c>
      <c r="H56" s="49"/>
      <c r="I56" s="50">
        <f>I55</f>
        <v>1</v>
      </c>
      <c r="J56" s="50">
        <f>J55</f>
        <v>1</v>
      </c>
    </row>
    <row r="57" spans="1:10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15">
      <c r="A58" s="65"/>
      <c r="B58" s="65"/>
      <c r="C58" s="66" t="s">
        <v>41</v>
      </c>
      <c r="D58" s="65" t="str">
        <f>C60</f>
        <v>BOLETINES INFORMATIVOS</v>
      </c>
      <c r="E58" s="65"/>
      <c r="F58" s="65"/>
      <c r="G58" s="65"/>
      <c r="H58" s="65"/>
      <c r="I58" s="65"/>
      <c r="J58" s="65"/>
    </row>
    <row r="59" spans="1:10" x14ac:dyDescent="0.15">
      <c r="I59" s="272" t="s">
        <v>214</v>
      </c>
      <c r="J59" s="273"/>
    </row>
    <row r="60" spans="1:10" x14ac:dyDescent="0.15">
      <c r="A60" s="2" t="s">
        <v>11</v>
      </c>
      <c r="C60" s="269" t="s">
        <v>230</v>
      </c>
      <c r="D60" s="270"/>
      <c r="E60" s="270"/>
      <c r="F60" s="270"/>
      <c r="G60" s="270"/>
      <c r="H60" s="64"/>
      <c r="I60" s="130" t="s">
        <v>85</v>
      </c>
      <c r="J60" s="133">
        <f>beneficiarios!N16</f>
        <v>0</v>
      </c>
    </row>
    <row r="61" spans="1:10" x14ac:dyDescent="0.15">
      <c r="A61" s="2" t="s">
        <v>12</v>
      </c>
      <c r="C61" s="269" t="s">
        <v>277</v>
      </c>
      <c r="D61" s="270"/>
      <c r="E61" s="270"/>
      <c r="F61" s="270"/>
      <c r="G61" s="271"/>
      <c r="H61" s="64"/>
      <c r="I61" s="130" t="s">
        <v>211</v>
      </c>
      <c r="J61" s="186">
        <f>beneficiarios!N17</f>
        <v>0</v>
      </c>
    </row>
    <row r="62" spans="1:10" ht="14" x14ac:dyDescent="0.15">
      <c r="A62" s="127" t="s">
        <v>13</v>
      </c>
      <c r="C62" s="269" t="s">
        <v>231</v>
      </c>
      <c r="D62" s="270"/>
      <c r="E62" s="270"/>
      <c r="F62" s="270"/>
      <c r="G62" s="271"/>
      <c r="H62" s="64"/>
      <c r="I62" s="131" t="s">
        <v>212</v>
      </c>
      <c r="J62" s="186">
        <f>beneficiarios!N18</f>
        <v>0</v>
      </c>
    </row>
    <row r="63" spans="1:10" ht="28" x14ac:dyDescent="0.15">
      <c r="A63" s="134" t="s">
        <v>14</v>
      </c>
      <c r="B63" s="135"/>
      <c r="C63" s="346" t="s">
        <v>295</v>
      </c>
      <c r="D63" s="270"/>
      <c r="E63" s="270"/>
      <c r="F63" s="270"/>
      <c r="G63" s="271"/>
      <c r="H63" s="64"/>
      <c r="I63" s="131" t="s">
        <v>213</v>
      </c>
      <c r="J63" s="186">
        <f>beneficiarios!N19</f>
        <v>0</v>
      </c>
    </row>
    <row r="64" spans="1:10" x14ac:dyDescent="0.15">
      <c r="A64" s="1"/>
    </row>
    <row r="65" spans="1:10" x14ac:dyDescent="0.15">
      <c r="A65" s="2" t="s">
        <v>15</v>
      </c>
      <c r="C65" s="259">
        <v>43101</v>
      </c>
      <c r="D65" s="288"/>
      <c r="F65" s="126" t="s">
        <v>16</v>
      </c>
      <c r="G65" s="40"/>
      <c r="I65" s="259">
        <v>43465</v>
      </c>
      <c r="J65" s="288"/>
    </row>
    <row r="67" spans="1:10" ht="12.75" customHeight="1" x14ac:dyDescent="0.15">
      <c r="A67" s="261" t="s">
        <v>76</v>
      </c>
      <c r="B67" s="262"/>
      <c r="C67" s="259">
        <v>43440</v>
      </c>
      <c r="D67" s="260"/>
      <c r="E67" s="20"/>
      <c r="F67" s="126" t="s">
        <v>70</v>
      </c>
      <c r="G67" s="40"/>
      <c r="I67" s="263" t="s">
        <v>123</v>
      </c>
      <c r="J67" s="264"/>
    </row>
    <row r="68" spans="1:10" ht="14" thickBot="1" x14ac:dyDescent="0.2">
      <c r="A68" s="33"/>
      <c r="B68" s="34"/>
      <c r="C68" s="18"/>
      <c r="D68" s="18"/>
      <c r="E68" s="18"/>
      <c r="F68" s="18"/>
      <c r="G68" s="20"/>
      <c r="H68" s="20"/>
    </row>
    <row r="69" spans="1:10" ht="25.5" customHeight="1" thickBot="1" x14ac:dyDescent="0.2">
      <c r="A69" s="265" t="s">
        <v>84</v>
      </c>
      <c r="B69" s="266"/>
      <c r="C69" s="267" t="s">
        <v>274</v>
      </c>
      <c r="D69" s="268"/>
      <c r="E69" s="265" t="s">
        <v>77</v>
      </c>
      <c r="F69" s="266"/>
      <c r="G69" s="267" t="s">
        <v>275</v>
      </c>
      <c r="H69" s="268"/>
      <c r="I69" s="123" t="s">
        <v>88</v>
      </c>
      <c r="J69" s="124" t="s">
        <v>118</v>
      </c>
    </row>
    <row r="71" spans="1:10" x14ac:dyDescent="0.15">
      <c r="A71" s="35" t="s">
        <v>74</v>
      </c>
      <c r="C71" s="274" t="s">
        <v>232</v>
      </c>
      <c r="D71" s="275"/>
      <c r="E71" s="275"/>
      <c r="F71" s="275"/>
      <c r="G71" s="275"/>
      <c r="H71" s="275"/>
      <c r="I71" s="275"/>
      <c r="J71" s="276"/>
    </row>
    <row r="72" spans="1:10" x14ac:dyDescent="0.15">
      <c r="A72" s="36"/>
      <c r="C72" s="277"/>
      <c r="D72" s="278"/>
      <c r="E72" s="278"/>
      <c r="F72" s="278"/>
      <c r="G72" s="278"/>
      <c r="H72" s="278"/>
      <c r="I72" s="278"/>
      <c r="J72" s="279"/>
    </row>
    <row r="73" spans="1:10" x14ac:dyDescent="0.15">
      <c r="A73" s="1"/>
      <c r="C73" s="277"/>
      <c r="D73" s="278"/>
      <c r="E73" s="278"/>
      <c r="F73" s="278"/>
      <c r="G73" s="278"/>
      <c r="H73" s="278"/>
      <c r="I73" s="278"/>
      <c r="J73" s="279"/>
    </row>
    <row r="74" spans="1:10" x14ac:dyDescent="0.15">
      <c r="A74" s="1"/>
      <c r="C74" s="280"/>
      <c r="D74" s="281"/>
      <c r="E74" s="281"/>
      <c r="F74" s="281"/>
      <c r="G74" s="281"/>
      <c r="H74" s="281"/>
      <c r="I74" s="281"/>
      <c r="J74" s="282"/>
    </row>
    <row r="75" spans="1:10" x14ac:dyDescent="0.15">
      <c r="A75" s="1"/>
      <c r="C75" s="37"/>
      <c r="D75" s="37"/>
      <c r="E75" s="37"/>
      <c r="F75" s="37"/>
      <c r="G75" s="37"/>
      <c r="H75" s="37"/>
      <c r="I75" s="37"/>
      <c r="J75" s="37"/>
    </row>
    <row r="76" spans="1:10" x14ac:dyDescent="0.15">
      <c r="A76" s="21" t="s">
        <v>38</v>
      </c>
      <c r="C76" s="202" t="s">
        <v>233</v>
      </c>
      <c r="D76" s="193"/>
      <c r="E76" s="193"/>
      <c r="F76" s="193"/>
      <c r="G76" s="193"/>
      <c r="H76" s="193"/>
      <c r="I76" s="193"/>
      <c r="J76" s="194"/>
    </row>
    <row r="77" spans="1:10" x14ac:dyDescent="0.15">
      <c r="A77" s="22" t="s">
        <v>39</v>
      </c>
      <c r="C77" s="198" t="s">
        <v>234</v>
      </c>
      <c r="D77" s="196"/>
      <c r="E77" s="196"/>
      <c r="F77" s="196"/>
      <c r="G77" s="196"/>
      <c r="H77" s="196"/>
      <c r="I77" s="196"/>
      <c r="J77" s="197"/>
    </row>
    <row r="78" spans="1:10" x14ac:dyDescent="0.15">
      <c r="C78" s="195" t="s">
        <v>235</v>
      </c>
      <c r="D78" s="196"/>
      <c r="E78" s="196"/>
      <c r="F78" s="196"/>
      <c r="G78" s="196"/>
      <c r="H78" s="196"/>
      <c r="I78" s="196"/>
      <c r="J78" s="197"/>
    </row>
    <row r="79" spans="1:10" x14ac:dyDescent="0.15">
      <c r="C79" s="52"/>
      <c r="D79" s="83"/>
      <c r="E79" s="83"/>
      <c r="F79" s="83"/>
      <c r="G79" s="83"/>
      <c r="H79" s="83"/>
      <c r="I79" s="83"/>
      <c r="J79" s="84"/>
    </row>
    <row r="80" spans="1:10" x14ac:dyDescent="0.15">
      <c r="C80" s="53"/>
      <c r="D80" s="85"/>
      <c r="E80" s="85"/>
      <c r="F80" s="85"/>
      <c r="G80" s="85"/>
      <c r="H80" s="85"/>
      <c r="I80" s="85"/>
      <c r="J80" s="86"/>
    </row>
    <row r="81" spans="1:10" x14ac:dyDescent="0.15">
      <c r="A81" s="1"/>
      <c r="C81" s="37"/>
      <c r="D81" s="37"/>
      <c r="E81" s="37"/>
      <c r="F81" s="37"/>
      <c r="G81" s="37"/>
      <c r="H81" s="37"/>
      <c r="I81" s="37"/>
      <c r="J81" s="37"/>
    </row>
    <row r="82" spans="1:10" x14ac:dyDescent="0.15">
      <c r="A82" s="21" t="s">
        <v>37</v>
      </c>
      <c r="C82" s="192" t="s">
        <v>236</v>
      </c>
      <c r="D82" s="193"/>
      <c r="E82" s="193"/>
      <c r="F82" s="193"/>
      <c r="G82" s="193"/>
      <c r="H82" s="87"/>
      <c r="I82" s="87"/>
      <c r="J82" s="88"/>
    </row>
    <row r="83" spans="1:10" x14ac:dyDescent="0.15">
      <c r="A83" s="22"/>
      <c r="C83" s="54"/>
      <c r="D83" s="89"/>
      <c r="E83" s="89"/>
      <c r="F83" s="89"/>
      <c r="G83" s="89"/>
      <c r="H83" s="89"/>
      <c r="I83" s="89"/>
      <c r="J83" s="90"/>
    </row>
    <row r="84" spans="1:10" x14ac:dyDescent="0.15">
      <c r="C84" s="54"/>
      <c r="D84" s="89"/>
      <c r="E84" s="89"/>
      <c r="F84" s="89"/>
      <c r="G84" s="89"/>
      <c r="H84" s="89"/>
      <c r="I84" s="89"/>
      <c r="J84" s="90"/>
    </row>
    <row r="85" spans="1:10" x14ac:dyDescent="0.15">
      <c r="C85" s="55"/>
      <c r="D85" s="89"/>
      <c r="E85" s="89"/>
      <c r="F85" s="89"/>
      <c r="G85" s="89"/>
      <c r="H85" s="89"/>
      <c r="I85" s="89"/>
      <c r="J85" s="90"/>
    </row>
    <row r="86" spans="1:10" x14ac:dyDescent="0.15">
      <c r="C86" s="56"/>
      <c r="D86" s="92"/>
      <c r="E86" s="92"/>
      <c r="F86" s="92"/>
      <c r="G86" s="92"/>
      <c r="H86" s="92"/>
      <c r="I86" s="92"/>
      <c r="J86" s="93"/>
    </row>
    <row r="87" spans="1:10" x14ac:dyDescent="0.15">
      <c r="A87" s="1"/>
      <c r="C87" s="37"/>
      <c r="D87" s="37"/>
      <c r="E87" s="37"/>
      <c r="F87" s="37"/>
      <c r="G87" s="37"/>
      <c r="H87" s="37"/>
      <c r="I87" s="37"/>
      <c r="J87" s="37"/>
    </row>
    <row r="88" spans="1:10" x14ac:dyDescent="0.15">
      <c r="A88" s="21" t="s">
        <v>18</v>
      </c>
      <c r="C88" s="192" t="s">
        <v>237</v>
      </c>
      <c r="D88" s="193"/>
      <c r="E88" s="193"/>
      <c r="F88" s="193"/>
      <c r="G88" s="193"/>
      <c r="H88" s="193"/>
      <c r="I88" s="193"/>
      <c r="J88" s="194"/>
    </row>
    <row r="89" spans="1:10" x14ac:dyDescent="0.15">
      <c r="A89" s="22"/>
      <c r="C89" s="195" t="s">
        <v>238</v>
      </c>
      <c r="D89" s="196"/>
      <c r="E89" s="196"/>
      <c r="F89" s="196"/>
      <c r="G89" s="196"/>
      <c r="H89" s="196"/>
      <c r="I89" s="196"/>
      <c r="J89" s="197"/>
    </row>
    <row r="90" spans="1:10" x14ac:dyDescent="0.15">
      <c r="C90" s="198" t="s">
        <v>239</v>
      </c>
      <c r="D90" s="196"/>
      <c r="E90" s="196"/>
      <c r="F90" s="196"/>
      <c r="G90" s="196"/>
      <c r="H90" s="196"/>
      <c r="I90" s="196"/>
      <c r="J90" s="197"/>
    </row>
    <row r="91" spans="1:10" x14ac:dyDescent="0.15">
      <c r="C91" s="55"/>
      <c r="D91" s="89"/>
      <c r="E91" s="89"/>
      <c r="F91" s="89"/>
      <c r="G91" s="89"/>
      <c r="H91" s="89"/>
      <c r="I91" s="89"/>
      <c r="J91" s="90"/>
    </row>
    <row r="92" spans="1:10" x14ac:dyDescent="0.15">
      <c r="C92" s="55"/>
      <c r="D92" s="89"/>
      <c r="E92" s="89"/>
      <c r="F92" s="89"/>
      <c r="G92" s="89"/>
      <c r="H92" s="89"/>
      <c r="I92" s="89"/>
      <c r="J92" s="90"/>
    </row>
    <row r="93" spans="1:10" x14ac:dyDescent="0.15">
      <c r="C93" s="55"/>
      <c r="D93" s="89"/>
      <c r="E93" s="89"/>
      <c r="F93" s="89"/>
      <c r="G93" s="89"/>
      <c r="H93" s="89"/>
      <c r="I93" s="89"/>
      <c r="J93" s="90"/>
    </row>
    <row r="94" spans="1:10" x14ac:dyDescent="0.15">
      <c r="C94" s="55"/>
      <c r="D94" s="89"/>
      <c r="E94" s="89"/>
      <c r="F94" s="89"/>
      <c r="G94" s="89"/>
      <c r="H94" s="89"/>
      <c r="I94" s="89"/>
      <c r="J94" s="90"/>
    </row>
    <row r="95" spans="1:10" x14ac:dyDescent="0.15">
      <c r="C95" s="56"/>
      <c r="D95" s="92"/>
      <c r="E95" s="92"/>
      <c r="F95" s="92"/>
      <c r="G95" s="92"/>
      <c r="H95" s="92"/>
      <c r="I95" s="92"/>
      <c r="J95" s="93"/>
    </row>
    <row r="97" spans="1:10" x14ac:dyDescent="0.15">
      <c r="A97" s="2" t="s">
        <v>19</v>
      </c>
      <c r="C97" s="283">
        <v>249</v>
      </c>
      <c r="D97" s="284"/>
      <c r="F97" s="285" t="s">
        <v>20</v>
      </c>
      <c r="G97" s="286"/>
      <c r="I97" s="283"/>
      <c r="J97" s="284"/>
    </row>
    <row r="98" spans="1:10" x14ac:dyDescent="0.15">
      <c r="A98" s="4"/>
      <c r="B98" s="1"/>
      <c r="C98" s="102"/>
      <c r="D98" s="102"/>
      <c r="E98" s="1"/>
      <c r="F98" s="38"/>
      <c r="G98" s="38"/>
      <c r="I98" s="8"/>
      <c r="J98" s="8"/>
    </row>
    <row r="99" spans="1:10" x14ac:dyDescent="0.15">
      <c r="A99" s="23"/>
      <c r="B99" s="94" t="s">
        <v>67</v>
      </c>
      <c r="C99" s="10"/>
      <c r="D99" s="10"/>
      <c r="E99" s="11"/>
      <c r="G99" s="18"/>
      <c r="H99" s="1"/>
      <c r="I99" s="1"/>
      <c r="J99" s="1"/>
    </row>
    <row r="100" spans="1:10" x14ac:dyDescent="0.15">
      <c r="A100" s="42" t="s">
        <v>4</v>
      </c>
      <c r="B100" s="43"/>
      <c r="C100" s="96" t="s">
        <v>68</v>
      </c>
      <c r="D100" s="42" t="s">
        <v>80</v>
      </c>
      <c r="E100" s="51"/>
      <c r="F100" s="96" t="s">
        <v>69</v>
      </c>
      <c r="G100" s="45" t="s">
        <v>21</v>
      </c>
      <c r="H100" s="43"/>
      <c r="I100" s="44" t="s">
        <v>22</v>
      </c>
      <c r="J100" s="44" t="s">
        <v>23</v>
      </c>
    </row>
    <row r="101" spans="1:10" x14ac:dyDescent="0.15">
      <c r="A101" s="16">
        <v>43131</v>
      </c>
      <c r="B101" s="117">
        <v>1</v>
      </c>
      <c r="C101" s="24">
        <v>10</v>
      </c>
      <c r="D101" s="111">
        <v>7</v>
      </c>
      <c r="E101" s="116"/>
      <c r="F101" s="25">
        <f>C101</f>
        <v>10</v>
      </c>
      <c r="G101" s="26">
        <f>D101</f>
        <v>7</v>
      </c>
      <c r="H101" s="27"/>
      <c r="I101" s="28">
        <f t="shared" ref="I101:J112" si="2">F101/$F$113</f>
        <v>8.3333333333333329E-2</v>
      </c>
      <c r="J101" s="28">
        <f t="shared" si="2"/>
        <v>5.8333333333333334E-2</v>
      </c>
    </row>
    <row r="102" spans="1:10" x14ac:dyDescent="0.15">
      <c r="A102" s="17">
        <v>43159</v>
      </c>
      <c r="B102" s="118">
        <v>2</v>
      </c>
      <c r="C102" s="15">
        <v>10</v>
      </c>
      <c r="D102" s="110">
        <v>6</v>
      </c>
      <c r="E102" s="14"/>
      <c r="F102" s="29">
        <f t="shared" ref="F102:G112" si="3">C102+F101</f>
        <v>20</v>
      </c>
      <c r="G102" s="30">
        <f t="shared" si="3"/>
        <v>13</v>
      </c>
      <c r="H102" s="31"/>
      <c r="I102" s="32">
        <f t="shared" si="2"/>
        <v>0.16666666666666666</v>
      </c>
      <c r="J102" s="32">
        <f t="shared" si="2"/>
        <v>0.10833333333333334</v>
      </c>
    </row>
    <row r="103" spans="1:10" x14ac:dyDescent="0.15">
      <c r="A103" s="16">
        <v>43190</v>
      </c>
      <c r="B103" s="117">
        <v>3</v>
      </c>
      <c r="C103" s="24">
        <v>10</v>
      </c>
      <c r="D103" s="111">
        <v>9</v>
      </c>
      <c r="E103" s="116"/>
      <c r="F103" s="25">
        <f t="shared" si="3"/>
        <v>30</v>
      </c>
      <c r="G103" s="26">
        <f t="shared" si="3"/>
        <v>22</v>
      </c>
      <c r="H103" s="27"/>
      <c r="I103" s="28">
        <f t="shared" si="2"/>
        <v>0.25</v>
      </c>
      <c r="J103" s="28">
        <f t="shared" si="2"/>
        <v>0.18333333333333332</v>
      </c>
    </row>
    <row r="104" spans="1:10" x14ac:dyDescent="0.15">
      <c r="A104" s="17">
        <v>43220</v>
      </c>
      <c r="B104" s="118">
        <v>4</v>
      </c>
      <c r="C104" s="15">
        <v>10</v>
      </c>
      <c r="D104" s="110">
        <v>6</v>
      </c>
      <c r="E104" s="14"/>
      <c r="F104" s="29">
        <f t="shared" si="3"/>
        <v>40</v>
      </c>
      <c r="G104" s="30">
        <f t="shared" si="3"/>
        <v>28</v>
      </c>
      <c r="H104" s="31"/>
      <c r="I104" s="32">
        <f t="shared" si="2"/>
        <v>0.33333333333333331</v>
      </c>
      <c r="J104" s="32">
        <f t="shared" si="2"/>
        <v>0.23333333333333334</v>
      </c>
    </row>
    <row r="105" spans="1:10" x14ac:dyDescent="0.15">
      <c r="A105" s="16">
        <v>43251</v>
      </c>
      <c r="B105" s="117">
        <v>5</v>
      </c>
      <c r="C105" s="24">
        <v>10</v>
      </c>
      <c r="D105" s="111">
        <v>10</v>
      </c>
      <c r="E105" s="116"/>
      <c r="F105" s="25">
        <f t="shared" si="3"/>
        <v>50</v>
      </c>
      <c r="G105" s="26">
        <f t="shared" si="3"/>
        <v>38</v>
      </c>
      <c r="H105" s="27"/>
      <c r="I105" s="28">
        <f t="shared" si="2"/>
        <v>0.41666666666666669</v>
      </c>
      <c r="J105" s="28">
        <f t="shared" si="2"/>
        <v>0.31666666666666665</v>
      </c>
    </row>
    <row r="106" spans="1:10" x14ac:dyDescent="0.15">
      <c r="A106" s="17">
        <v>43281</v>
      </c>
      <c r="B106" s="118">
        <v>6</v>
      </c>
      <c r="C106" s="15">
        <v>10</v>
      </c>
      <c r="D106" s="110">
        <v>3</v>
      </c>
      <c r="E106" s="14"/>
      <c r="F106" s="29">
        <f t="shared" si="3"/>
        <v>60</v>
      </c>
      <c r="G106" s="30">
        <f t="shared" si="3"/>
        <v>41</v>
      </c>
      <c r="H106" s="31"/>
      <c r="I106" s="32">
        <f t="shared" si="2"/>
        <v>0.5</v>
      </c>
      <c r="J106" s="32">
        <f t="shared" si="2"/>
        <v>0.34166666666666667</v>
      </c>
    </row>
    <row r="107" spans="1:10" x14ac:dyDescent="0.15">
      <c r="A107" s="16">
        <v>43312</v>
      </c>
      <c r="B107" s="117">
        <v>7</v>
      </c>
      <c r="C107" s="24">
        <v>10</v>
      </c>
      <c r="D107" s="111">
        <v>9</v>
      </c>
      <c r="E107" s="116"/>
      <c r="F107" s="25">
        <f t="shared" si="3"/>
        <v>70</v>
      </c>
      <c r="G107" s="26">
        <f t="shared" si="3"/>
        <v>50</v>
      </c>
      <c r="H107" s="27"/>
      <c r="I107" s="28">
        <f t="shared" si="2"/>
        <v>0.58333333333333337</v>
      </c>
      <c r="J107" s="28">
        <f t="shared" si="2"/>
        <v>0.41666666666666669</v>
      </c>
    </row>
    <row r="108" spans="1:10" x14ac:dyDescent="0.15">
      <c r="A108" s="17">
        <v>43343</v>
      </c>
      <c r="B108" s="118">
        <v>8</v>
      </c>
      <c r="C108" s="15">
        <v>10</v>
      </c>
      <c r="D108" s="110">
        <v>16</v>
      </c>
      <c r="E108" s="14"/>
      <c r="F108" s="29">
        <f t="shared" si="3"/>
        <v>80</v>
      </c>
      <c r="G108" s="30">
        <f t="shared" si="3"/>
        <v>66</v>
      </c>
      <c r="H108" s="31"/>
      <c r="I108" s="32">
        <f t="shared" si="2"/>
        <v>0.66666666666666663</v>
      </c>
      <c r="J108" s="32">
        <f t="shared" si="2"/>
        <v>0.55000000000000004</v>
      </c>
    </row>
    <row r="109" spans="1:10" x14ac:dyDescent="0.15">
      <c r="A109" s="16">
        <v>43373</v>
      </c>
      <c r="B109" s="117">
        <v>9</v>
      </c>
      <c r="C109" s="24">
        <v>10</v>
      </c>
      <c r="D109" s="111">
        <v>13</v>
      </c>
      <c r="E109" s="116"/>
      <c r="F109" s="25">
        <f t="shared" si="3"/>
        <v>90</v>
      </c>
      <c r="G109" s="26">
        <f t="shared" si="3"/>
        <v>79</v>
      </c>
      <c r="H109" s="27"/>
      <c r="I109" s="28">
        <f t="shared" si="2"/>
        <v>0.75</v>
      </c>
      <c r="J109" s="28">
        <f t="shared" si="2"/>
        <v>0.65833333333333333</v>
      </c>
    </row>
    <row r="110" spans="1:10" x14ac:dyDescent="0.15">
      <c r="A110" s="17">
        <v>43404</v>
      </c>
      <c r="B110" s="118">
        <v>10</v>
      </c>
      <c r="C110" s="15">
        <v>10</v>
      </c>
      <c r="D110" s="110">
        <v>24</v>
      </c>
      <c r="E110" s="14"/>
      <c r="F110" s="29">
        <f t="shared" si="3"/>
        <v>100</v>
      </c>
      <c r="G110" s="30">
        <f t="shared" si="3"/>
        <v>103</v>
      </c>
      <c r="H110" s="31"/>
      <c r="I110" s="32">
        <f t="shared" si="2"/>
        <v>0.83333333333333337</v>
      </c>
      <c r="J110" s="32">
        <f t="shared" si="2"/>
        <v>0.85833333333333328</v>
      </c>
    </row>
    <row r="111" spans="1:10" x14ac:dyDescent="0.15">
      <c r="A111" s="16">
        <v>43434</v>
      </c>
      <c r="B111" s="117">
        <v>11</v>
      </c>
      <c r="C111" s="24">
        <v>10</v>
      </c>
      <c r="D111" s="111">
        <v>19</v>
      </c>
      <c r="E111" s="116"/>
      <c r="F111" s="25">
        <f t="shared" si="3"/>
        <v>110</v>
      </c>
      <c r="G111" s="26">
        <f t="shared" si="3"/>
        <v>122</v>
      </c>
      <c r="H111" s="27"/>
      <c r="I111" s="28">
        <f t="shared" si="2"/>
        <v>0.91666666666666663</v>
      </c>
      <c r="J111" s="28">
        <f t="shared" si="2"/>
        <v>1.0166666666666666</v>
      </c>
    </row>
    <row r="112" spans="1:10" x14ac:dyDescent="0.15">
      <c r="A112" s="17">
        <v>43465</v>
      </c>
      <c r="B112" s="118">
        <v>12</v>
      </c>
      <c r="C112" s="15">
        <v>10</v>
      </c>
      <c r="D112" s="110"/>
      <c r="E112" s="14"/>
      <c r="F112" s="29">
        <f t="shared" si="3"/>
        <v>120</v>
      </c>
      <c r="G112" s="30">
        <f t="shared" si="3"/>
        <v>122</v>
      </c>
      <c r="H112" s="31"/>
      <c r="I112" s="32">
        <f t="shared" si="2"/>
        <v>1</v>
      </c>
      <c r="J112" s="32">
        <f t="shared" si="2"/>
        <v>1.0166666666666666</v>
      </c>
    </row>
    <row r="113" spans="1:10" x14ac:dyDescent="0.15">
      <c r="A113" s="46" t="s">
        <v>24</v>
      </c>
      <c r="B113" s="119">
        <v>13</v>
      </c>
      <c r="C113" s="44">
        <f>SUM(C101:C112)</f>
        <v>120</v>
      </c>
      <c r="D113" s="42">
        <f>SUM(D101:D112)</f>
        <v>122</v>
      </c>
      <c r="E113" s="51"/>
      <c r="F113" s="47">
        <f>F112</f>
        <v>120</v>
      </c>
      <c r="G113" s="48">
        <f>G112</f>
        <v>122</v>
      </c>
      <c r="H113" s="49"/>
      <c r="I113" s="50">
        <f>I112</f>
        <v>1</v>
      </c>
      <c r="J113" s="50">
        <f>J112</f>
        <v>1.0166666666666666</v>
      </c>
    </row>
    <row r="114" spans="1:10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15">
      <c r="A115" s="65"/>
      <c r="B115" s="65"/>
      <c r="C115" s="66" t="s">
        <v>42</v>
      </c>
      <c r="D115" s="65" t="str">
        <f>C117</f>
        <v>NOTAS INFORMATIVAS</v>
      </c>
      <c r="E115" s="65"/>
      <c r="F115" s="65"/>
      <c r="G115" s="65"/>
      <c r="H115" s="65"/>
      <c r="I115" s="65"/>
      <c r="J115" s="65"/>
    </row>
    <row r="116" spans="1:10" x14ac:dyDescent="0.15">
      <c r="I116" s="272" t="s">
        <v>214</v>
      </c>
      <c r="J116" s="273"/>
    </row>
    <row r="117" spans="1:10" x14ac:dyDescent="0.15">
      <c r="A117" s="2" t="s">
        <v>11</v>
      </c>
      <c r="C117" s="269" t="s">
        <v>240</v>
      </c>
      <c r="D117" s="270"/>
      <c r="E117" s="270"/>
      <c r="F117" s="270"/>
      <c r="G117" s="270"/>
      <c r="H117" s="64"/>
      <c r="I117" s="130" t="s">
        <v>85</v>
      </c>
      <c r="J117" s="133">
        <f>beneficiarios!N24</f>
        <v>0</v>
      </c>
    </row>
    <row r="118" spans="1:10" x14ac:dyDescent="0.15">
      <c r="A118" s="2" t="s">
        <v>12</v>
      </c>
      <c r="C118" s="269" t="s">
        <v>277</v>
      </c>
      <c r="D118" s="270"/>
      <c r="E118" s="270"/>
      <c r="F118" s="270"/>
      <c r="G118" s="271"/>
      <c r="H118" s="64"/>
      <c r="I118" s="130" t="s">
        <v>211</v>
      </c>
      <c r="J118" s="186">
        <f>beneficiarios!N25</f>
        <v>0</v>
      </c>
    </row>
    <row r="119" spans="1:10" ht="14" x14ac:dyDescent="0.15">
      <c r="A119" s="127" t="s">
        <v>13</v>
      </c>
      <c r="C119" s="269" t="s">
        <v>219</v>
      </c>
      <c r="D119" s="270"/>
      <c r="E119" s="270"/>
      <c r="F119" s="270"/>
      <c r="G119" s="271"/>
      <c r="H119" s="64"/>
      <c r="I119" s="131" t="s">
        <v>212</v>
      </c>
      <c r="J119" s="186">
        <f>beneficiarios!N26</f>
        <v>0</v>
      </c>
    </row>
    <row r="120" spans="1:10" ht="28" x14ac:dyDescent="0.15">
      <c r="A120" s="134" t="s">
        <v>14</v>
      </c>
      <c r="C120" s="346" t="s">
        <v>296</v>
      </c>
      <c r="D120" s="270"/>
      <c r="E120" s="270"/>
      <c r="F120" s="270"/>
      <c r="G120" s="270"/>
      <c r="H120" s="64"/>
      <c r="I120" s="131" t="s">
        <v>213</v>
      </c>
      <c r="J120" s="186">
        <f>beneficiarios!N27</f>
        <v>0</v>
      </c>
    </row>
    <row r="121" spans="1:10" x14ac:dyDescent="0.15">
      <c r="A121" s="1"/>
    </row>
    <row r="122" spans="1:10" x14ac:dyDescent="0.15">
      <c r="A122" s="2" t="s">
        <v>15</v>
      </c>
      <c r="C122" s="259">
        <v>43101</v>
      </c>
      <c r="D122" s="288"/>
      <c r="F122" s="126" t="s">
        <v>16</v>
      </c>
      <c r="G122" s="40"/>
      <c r="I122" s="259">
        <v>43465</v>
      </c>
      <c r="J122" s="288"/>
    </row>
    <row r="124" spans="1:10" ht="12.75" customHeight="1" x14ac:dyDescent="0.15">
      <c r="A124" s="261" t="s">
        <v>17</v>
      </c>
      <c r="B124" s="262"/>
      <c r="C124" s="259">
        <v>43440</v>
      </c>
      <c r="D124" s="260"/>
      <c r="E124" s="20"/>
      <c r="F124" s="126" t="s">
        <v>70</v>
      </c>
      <c r="G124" s="40"/>
      <c r="I124" s="263" t="s">
        <v>123</v>
      </c>
      <c r="J124" s="264"/>
    </row>
    <row r="125" spans="1:10" ht="14" thickBot="1" x14ac:dyDescent="0.2">
      <c r="A125" s="33"/>
      <c r="C125" s="8"/>
      <c r="D125" s="8"/>
      <c r="E125" s="8"/>
      <c r="F125" s="8"/>
    </row>
    <row r="126" spans="1:10" ht="34" customHeight="1" thickBot="1" x14ac:dyDescent="0.2">
      <c r="A126" s="265" t="s">
        <v>84</v>
      </c>
      <c r="B126" s="266"/>
      <c r="C126" s="267" t="s">
        <v>240</v>
      </c>
      <c r="D126" s="268"/>
      <c r="E126" s="265" t="s">
        <v>77</v>
      </c>
      <c r="F126" s="266"/>
      <c r="G126" s="267" t="s">
        <v>276</v>
      </c>
      <c r="H126" s="268"/>
      <c r="I126" s="123" t="s">
        <v>88</v>
      </c>
      <c r="J126" s="124" t="s">
        <v>118</v>
      </c>
    </row>
    <row r="128" spans="1:10" x14ac:dyDescent="0.15">
      <c r="A128" s="35" t="s">
        <v>74</v>
      </c>
      <c r="C128" s="274" t="s">
        <v>241</v>
      </c>
      <c r="D128" s="275"/>
      <c r="E128" s="275"/>
      <c r="F128" s="275"/>
      <c r="G128" s="275"/>
      <c r="H128" s="275"/>
      <c r="I128" s="275"/>
      <c r="J128" s="276"/>
    </row>
    <row r="129" spans="1:10" x14ac:dyDescent="0.15">
      <c r="A129" s="36"/>
      <c r="C129" s="277"/>
      <c r="D129" s="278"/>
      <c r="E129" s="278"/>
      <c r="F129" s="278"/>
      <c r="G129" s="278"/>
      <c r="H129" s="278"/>
      <c r="I129" s="278"/>
      <c r="J129" s="279"/>
    </row>
    <row r="130" spans="1:10" x14ac:dyDescent="0.15">
      <c r="A130" s="4"/>
      <c r="C130" s="277"/>
      <c r="D130" s="278"/>
      <c r="E130" s="278"/>
      <c r="F130" s="278"/>
      <c r="G130" s="278"/>
      <c r="H130" s="278"/>
      <c r="I130" s="278"/>
      <c r="J130" s="279"/>
    </row>
    <row r="131" spans="1:10" x14ac:dyDescent="0.15">
      <c r="A131" s="4"/>
      <c r="C131" s="280"/>
      <c r="D131" s="281"/>
      <c r="E131" s="281"/>
      <c r="F131" s="281"/>
      <c r="G131" s="281"/>
      <c r="H131" s="281"/>
      <c r="I131" s="281"/>
      <c r="J131" s="282"/>
    </row>
    <row r="132" spans="1:10" x14ac:dyDescent="0.15">
      <c r="A132" s="4"/>
      <c r="C132" s="37"/>
      <c r="D132" s="37"/>
      <c r="E132" s="37"/>
      <c r="F132" s="37"/>
      <c r="G132" s="37"/>
      <c r="H132" s="37"/>
      <c r="I132" s="37"/>
      <c r="J132" s="37"/>
    </row>
    <row r="133" spans="1:10" x14ac:dyDescent="0.15">
      <c r="A133" s="21" t="s">
        <v>38</v>
      </c>
      <c r="C133" s="192" t="s">
        <v>242</v>
      </c>
      <c r="D133" s="193"/>
      <c r="E133" s="193"/>
      <c r="F133" s="193"/>
      <c r="G133" s="193"/>
      <c r="H133" s="193"/>
      <c r="I133" s="193"/>
      <c r="J133" s="194"/>
    </row>
    <row r="134" spans="1:10" x14ac:dyDescent="0.15">
      <c r="A134" s="22" t="s">
        <v>39</v>
      </c>
      <c r="C134" s="198" t="s">
        <v>243</v>
      </c>
      <c r="D134" s="196"/>
      <c r="E134" s="196"/>
      <c r="F134" s="196"/>
      <c r="G134" s="196"/>
      <c r="H134" s="196"/>
      <c r="I134" s="196"/>
      <c r="J134" s="197"/>
    </row>
    <row r="135" spans="1:10" x14ac:dyDescent="0.15">
      <c r="C135" s="125"/>
      <c r="D135" s="83"/>
      <c r="E135" s="83"/>
      <c r="F135" s="83"/>
      <c r="G135" s="83"/>
      <c r="H135" s="83"/>
      <c r="I135" s="83"/>
      <c r="J135" s="84"/>
    </row>
    <row r="136" spans="1:10" x14ac:dyDescent="0.15">
      <c r="C136" s="52"/>
      <c r="D136" s="83"/>
      <c r="E136" s="83"/>
      <c r="F136" s="83"/>
      <c r="G136" s="83"/>
      <c r="H136" s="83"/>
      <c r="I136" s="83"/>
      <c r="J136" s="84"/>
    </row>
    <row r="137" spans="1:10" x14ac:dyDescent="0.15">
      <c r="C137" s="53"/>
      <c r="D137" s="85"/>
      <c r="E137" s="85"/>
      <c r="F137" s="85"/>
      <c r="G137" s="85"/>
      <c r="H137" s="85"/>
      <c r="I137" s="85"/>
      <c r="J137" s="86"/>
    </row>
    <row r="138" spans="1:10" x14ac:dyDescent="0.15">
      <c r="A138" s="4"/>
      <c r="C138" s="37"/>
      <c r="D138" s="37"/>
      <c r="E138" s="37"/>
      <c r="F138" s="37"/>
      <c r="G138" s="37"/>
      <c r="H138" s="37"/>
      <c r="I138" s="37"/>
      <c r="J138" s="37"/>
    </row>
    <row r="139" spans="1:10" x14ac:dyDescent="0.15">
      <c r="A139" s="21" t="s">
        <v>37</v>
      </c>
      <c r="C139" s="192" t="s">
        <v>244</v>
      </c>
      <c r="D139" s="193"/>
      <c r="E139" s="193"/>
      <c r="F139" s="193"/>
      <c r="G139" s="193"/>
      <c r="H139" s="193"/>
      <c r="I139" s="193"/>
      <c r="J139" s="88"/>
    </row>
    <row r="140" spans="1:10" x14ac:dyDescent="0.15">
      <c r="A140" s="22"/>
      <c r="C140" s="54"/>
      <c r="D140" s="89"/>
      <c r="E140" s="89"/>
      <c r="F140" s="89"/>
      <c r="G140" s="89"/>
      <c r="H140" s="89"/>
      <c r="I140" s="89"/>
      <c r="J140" s="90"/>
    </row>
    <row r="141" spans="1:10" x14ac:dyDescent="0.15">
      <c r="C141" s="54"/>
      <c r="D141" s="89"/>
      <c r="E141" s="89"/>
      <c r="F141" s="89"/>
      <c r="G141" s="89"/>
      <c r="H141" s="89"/>
      <c r="I141" s="89"/>
      <c r="J141" s="90"/>
    </row>
    <row r="142" spans="1:10" x14ac:dyDescent="0.15">
      <c r="C142" s="55"/>
      <c r="D142" s="89"/>
      <c r="E142" s="89"/>
      <c r="F142" s="89"/>
      <c r="G142" s="89"/>
      <c r="H142" s="89"/>
      <c r="I142" s="89"/>
      <c r="J142" s="90"/>
    </row>
    <row r="143" spans="1:10" x14ac:dyDescent="0.15">
      <c r="C143" s="56"/>
      <c r="D143" s="92"/>
      <c r="E143" s="92"/>
      <c r="F143" s="92"/>
      <c r="G143" s="92"/>
      <c r="H143" s="92"/>
      <c r="I143" s="92"/>
      <c r="J143" s="93"/>
    </row>
    <row r="144" spans="1:10" x14ac:dyDescent="0.15">
      <c r="A144" s="4"/>
      <c r="C144" s="37"/>
      <c r="D144" s="37"/>
      <c r="E144" s="37"/>
      <c r="F144" s="37"/>
      <c r="G144" s="37"/>
      <c r="H144" s="37"/>
      <c r="I144" s="37"/>
      <c r="J144" s="37"/>
    </row>
    <row r="145" spans="1:13" x14ac:dyDescent="0.15">
      <c r="A145" s="21" t="s">
        <v>18</v>
      </c>
      <c r="C145" s="192" t="s">
        <v>245</v>
      </c>
      <c r="D145" s="193"/>
      <c r="E145" s="193"/>
      <c r="F145" s="193"/>
      <c r="G145" s="193"/>
      <c r="H145" s="193"/>
      <c r="I145" s="193"/>
      <c r="J145" s="194"/>
    </row>
    <row r="146" spans="1:13" x14ac:dyDescent="0.15">
      <c r="A146" s="22"/>
      <c r="C146" s="195" t="s">
        <v>246</v>
      </c>
      <c r="D146" s="196"/>
      <c r="E146" s="196"/>
      <c r="F146" s="196"/>
      <c r="G146" s="196"/>
      <c r="H146" s="196"/>
      <c r="I146" s="196"/>
      <c r="J146" s="197"/>
    </row>
    <row r="147" spans="1:13" x14ac:dyDescent="0.15">
      <c r="C147" s="195" t="s">
        <v>247</v>
      </c>
      <c r="D147" s="196"/>
      <c r="E147" s="196"/>
      <c r="F147" s="196"/>
      <c r="G147" s="196"/>
      <c r="H147" s="196"/>
      <c r="I147" s="196"/>
      <c r="J147" s="197"/>
    </row>
    <row r="148" spans="1:13" x14ac:dyDescent="0.15">
      <c r="C148" s="55"/>
      <c r="D148" s="89"/>
      <c r="E148" s="89"/>
      <c r="F148" s="89"/>
      <c r="G148" s="89"/>
      <c r="H148" s="89"/>
      <c r="I148" s="89"/>
      <c r="J148" s="90"/>
    </row>
    <row r="149" spans="1:13" x14ac:dyDescent="0.15">
      <c r="C149" s="55"/>
      <c r="D149" s="89"/>
      <c r="E149" s="89"/>
      <c r="F149" s="89"/>
      <c r="G149" s="89"/>
      <c r="H149" s="89"/>
      <c r="I149" s="89"/>
      <c r="J149" s="90"/>
    </row>
    <row r="150" spans="1:13" x14ac:dyDescent="0.15">
      <c r="C150" s="55"/>
      <c r="D150" s="89"/>
      <c r="E150" s="89"/>
      <c r="F150" s="89"/>
      <c r="G150" s="89"/>
      <c r="H150" s="89"/>
      <c r="I150" s="89"/>
      <c r="J150" s="90"/>
    </row>
    <row r="151" spans="1:13" x14ac:dyDescent="0.15">
      <c r="C151" s="55"/>
      <c r="D151" s="89"/>
      <c r="E151" s="89"/>
      <c r="F151" s="89"/>
      <c r="G151" s="89"/>
      <c r="H151" s="89"/>
      <c r="I151" s="89"/>
      <c r="J151" s="90"/>
    </row>
    <row r="152" spans="1:13" x14ac:dyDescent="0.15">
      <c r="C152" s="56"/>
      <c r="D152" s="92"/>
      <c r="E152" s="92"/>
      <c r="F152" s="92"/>
      <c r="G152" s="92"/>
      <c r="H152" s="92"/>
      <c r="I152" s="92"/>
      <c r="J152" s="93"/>
    </row>
    <row r="154" spans="1:13" x14ac:dyDescent="0.15">
      <c r="A154" s="2" t="s">
        <v>19</v>
      </c>
      <c r="C154" s="289">
        <v>175</v>
      </c>
      <c r="D154" s="290"/>
      <c r="F154" s="39" t="s">
        <v>20</v>
      </c>
      <c r="G154" s="40"/>
      <c r="I154" s="289">
        <v>0</v>
      </c>
      <c r="J154" s="290"/>
    </row>
    <row r="155" spans="1:13" x14ac:dyDescent="0.15">
      <c r="A155" s="4"/>
      <c r="B155" s="1"/>
      <c r="C155" s="102"/>
      <c r="D155" s="102"/>
      <c r="E155" s="1"/>
      <c r="F155" s="4"/>
      <c r="G155" s="4"/>
      <c r="I155" s="8"/>
      <c r="J155" s="8"/>
    </row>
    <row r="156" spans="1:13" x14ac:dyDescent="0.15">
      <c r="A156" s="23"/>
      <c r="B156" s="94" t="s">
        <v>67</v>
      </c>
      <c r="C156" s="10"/>
      <c r="D156" s="10"/>
      <c r="E156" s="11"/>
      <c r="G156" s="18"/>
      <c r="H156" s="1"/>
      <c r="I156" s="1"/>
      <c r="J156" s="1"/>
    </row>
    <row r="157" spans="1:13" x14ac:dyDescent="0.15">
      <c r="A157" s="42" t="s">
        <v>4</v>
      </c>
      <c r="B157" s="43"/>
      <c r="C157" s="96" t="s">
        <v>68</v>
      </c>
      <c r="D157" s="42" t="s">
        <v>80</v>
      </c>
      <c r="E157" s="51"/>
      <c r="F157" s="96" t="s">
        <v>69</v>
      </c>
      <c r="G157" s="45" t="s">
        <v>21</v>
      </c>
      <c r="H157" s="43"/>
      <c r="I157" s="44" t="s">
        <v>22</v>
      </c>
      <c r="J157" s="44" t="s">
        <v>23</v>
      </c>
    </row>
    <row r="158" spans="1:13" x14ac:dyDescent="0.15">
      <c r="A158" s="16">
        <v>43131</v>
      </c>
      <c r="B158" s="117">
        <v>1</v>
      </c>
      <c r="C158" s="24">
        <v>200</v>
      </c>
      <c r="D158" s="111">
        <v>64</v>
      </c>
      <c r="E158" s="116"/>
      <c r="F158" s="25">
        <f>C158</f>
        <v>200</v>
      </c>
      <c r="G158" s="26">
        <f>D158</f>
        <v>64</v>
      </c>
      <c r="H158" s="27"/>
      <c r="I158" s="28">
        <f t="shared" ref="I158:J169" si="4">F158/$F$170</f>
        <v>8.3333333333333329E-2</v>
      </c>
      <c r="J158" s="28">
        <f t="shared" si="4"/>
        <v>2.6666666666666668E-2</v>
      </c>
    </row>
    <row r="159" spans="1:13" s="3" customFormat="1" x14ac:dyDescent="0.15">
      <c r="A159" s="17">
        <v>43159</v>
      </c>
      <c r="B159" s="118">
        <v>2</v>
      </c>
      <c r="C159" s="15">
        <v>200</v>
      </c>
      <c r="D159" s="110">
        <v>52</v>
      </c>
      <c r="E159" s="14"/>
      <c r="F159" s="29">
        <f t="shared" ref="F159:G169" si="5">C159+F158</f>
        <v>400</v>
      </c>
      <c r="G159" s="30">
        <f t="shared" si="5"/>
        <v>116</v>
      </c>
      <c r="H159" s="31"/>
      <c r="I159" s="32">
        <f t="shared" si="4"/>
        <v>0.16666666666666666</v>
      </c>
      <c r="J159" s="32">
        <f t="shared" si="4"/>
        <v>4.8333333333333332E-2</v>
      </c>
      <c r="K159" s="1"/>
      <c r="L159" s="1"/>
      <c r="M159" s="1"/>
    </row>
    <row r="160" spans="1:13" s="3" customFormat="1" x14ac:dyDescent="0.15">
      <c r="A160" s="16">
        <v>43190</v>
      </c>
      <c r="B160" s="117">
        <v>3</v>
      </c>
      <c r="C160" s="24">
        <v>200</v>
      </c>
      <c r="D160" s="111">
        <v>69</v>
      </c>
      <c r="E160" s="116"/>
      <c r="F160" s="25">
        <f t="shared" si="5"/>
        <v>600</v>
      </c>
      <c r="G160" s="26">
        <f t="shared" si="5"/>
        <v>185</v>
      </c>
      <c r="H160" s="27"/>
      <c r="I160" s="28">
        <f t="shared" si="4"/>
        <v>0.25</v>
      </c>
      <c r="J160" s="28">
        <f t="shared" si="4"/>
        <v>7.7083333333333337E-2</v>
      </c>
      <c r="K160" s="1"/>
      <c r="L160" s="1"/>
      <c r="M160" s="1"/>
    </row>
    <row r="161" spans="1:13" s="3" customFormat="1" x14ac:dyDescent="0.15">
      <c r="A161" s="17">
        <v>43220</v>
      </c>
      <c r="B161" s="118">
        <v>4</v>
      </c>
      <c r="C161" s="15">
        <v>200</v>
      </c>
      <c r="D161" s="110">
        <v>48</v>
      </c>
      <c r="E161" s="14"/>
      <c r="F161" s="29">
        <f t="shared" si="5"/>
        <v>800</v>
      </c>
      <c r="G161" s="30">
        <f t="shared" si="5"/>
        <v>233</v>
      </c>
      <c r="H161" s="31"/>
      <c r="I161" s="32">
        <f t="shared" si="4"/>
        <v>0.33333333333333331</v>
      </c>
      <c r="J161" s="32">
        <f t="shared" si="4"/>
        <v>9.7083333333333327E-2</v>
      </c>
      <c r="K161" s="1"/>
      <c r="L161" s="1"/>
      <c r="M161" s="1"/>
    </row>
    <row r="162" spans="1:13" s="3" customFormat="1" x14ac:dyDescent="0.15">
      <c r="A162" s="16">
        <v>43251</v>
      </c>
      <c r="B162" s="117">
        <v>5</v>
      </c>
      <c r="C162" s="24">
        <v>200</v>
      </c>
      <c r="D162" s="111">
        <v>48</v>
      </c>
      <c r="E162" s="116"/>
      <c r="F162" s="25">
        <f t="shared" si="5"/>
        <v>1000</v>
      </c>
      <c r="G162" s="26">
        <f t="shared" si="5"/>
        <v>281</v>
      </c>
      <c r="H162" s="27"/>
      <c r="I162" s="28">
        <f t="shared" si="4"/>
        <v>0.41666666666666669</v>
      </c>
      <c r="J162" s="28">
        <f t="shared" si="4"/>
        <v>0.11708333333333333</v>
      </c>
      <c r="K162" s="1"/>
      <c r="L162" s="1"/>
      <c r="M162" s="1"/>
    </row>
    <row r="163" spans="1:13" s="3" customFormat="1" x14ac:dyDescent="0.15">
      <c r="A163" s="17">
        <v>43281</v>
      </c>
      <c r="B163" s="118">
        <v>6</v>
      </c>
      <c r="C163" s="15">
        <v>200</v>
      </c>
      <c r="D163" s="110">
        <v>27</v>
      </c>
      <c r="E163" s="14"/>
      <c r="F163" s="29">
        <f t="shared" si="5"/>
        <v>1200</v>
      </c>
      <c r="G163" s="30">
        <f t="shared" si="5"/>
        <v>308</v>
      </c>
      <c r="H163" s="31"/>
      <c r="I163" s="32">
        <f t="shared" si="4"/>
        <v>0.5</v>
      </c>
      <c r="J163" s="32">
        <f t="shared" si="4"/>
        <v>0.12833333333333333</v>
      </c>
      <c r="K163" s="1"/>
      <c r="L163" s="1"/>
      <c r="M163" s="1"/>
    </row>
    <row r="164" spans="1:13" s="3" customFormat="1" x14ac:dyDescent="0.15">
      <c r="A164" s="16">
        <v>43312</v>
      </c>
      <c r="B164" s="117">
        <v>7</v>
      </c>
      <c r="C164" s="24">
        <v>200</v>
      </c>
      <c r="D164" s="111">
        <v>65</v>
      </c>
      <c r="E164" s="116"/>
      <c r="F164" s="25">
        <f t="shared" si="5"/>
        <v>1400</v>
      </c>
      <c r="G164" s="26">
        <f t="shared" si="5"/>
        <v>373</v>
      </c>
      <c r="H164" s="27"/>
      <c r="I164" s="28">
        <f t="shared" si="4"/>
        <v>0.58333333333333337</v>
      </c>
      <c r="J164" s="28">
        <f t="shared" si="4"/>
        <v>0.15541666666666668</v>
      </c>
      <c r="K164" s="1"/>
      <c r="L164" s="1"/>
      <c r="M164" s="1"/>
    </row>
    <row r="165" spans="1:13" s="3" customFormat="1" x14ac:dyDescent="0.15">
      <c r="A165" s="17">
        <v>43343</v>
      </c>
      <c r="B165" s="118">
        <v>8</v>
      </c>
      <c r="C165" s="15">
        <v>200</v>
      </c>
      <c r="D165" s="110">
        <v>43</v>
      </c>
      <c r="E165" s="14"/>
      <c r="F165" s="29">
        <f t="shared" si="5"/>
        <v>1600</v>
      </c>
      <c r="G165" s="30">
        <f t="shared" si="5"/>
        <v>416</v>
      </c>
      <c r="H165" s="31"/>
      <c r="I165" s="32">
        <f t="shared" si="4"/>
        <v>0.66666666666666663</v>
      </c>
      <c r="J165" s="32">
        <f t="shared" si="4"/>
        <v>0.17333333333333334</v>
      </c>
      <c r="K165" s="1"/>
      <c r="L165" s="1"/>
      <c r="M165" s="1"/>
    </row>
    <row r="166" spans="1:13" s="3" customFormat="1" x14ac:dyDescent="0.15">
      <c r="A166" s="16">
        <v>43373</v>
      </c>
      <c r="B166" s="117">
        <v>9</v>
      </c>
      <c r="C166" s="24">
        <v>200</v>
      </c>
      <c r="D166" s="111">
        <v>76</v>
      </c>
      <c r="E166" s="116"/>
      <c r="F166" s="25">
        <f t="shared" si="5"/>
        <v>1800</v>
      </c>
      <c r="G166" s="26">
        <f t="shared" si="5"/>
        <v>492</v>
      </c>
      <c r="H166" s="27"/>
      <c r="I166" s="28">
        <f t="shared" si="4"/>
        <v>0.75</v>
      </c>
      <c r="J166" s="28">
        <f t="shared" si="4"/>
        <v>0.20499999999999999</v>
      </c>
      <c r="K166" s="1"/>
      <c r="L166" s="1"/>
      <c r="M166" s="1"/>
    </row>
    <row r="167" spans="1:13" s="3" customFormat="1" x14ac:dyDescent="0.15">
      <c r="A167" s="17">
        <v>43404</v>
      </c>
      <c r="B167" s="118">
        <v>10</v>
      </c>
      <c r="C167" s="15">
        <v>200</v>
      </c>
      <c r="D167" s="110">
        <v>95</v>
      </c>
      <c r="E167" s="14"/>
      <c r="F167" s="29">
        <f t="shared" si="5"/>
        <v>2000</v>
      </c>
      <c r="G167" s="30">
        <f t="shared" si="5"/>
        <v>587</v>
      </c>
      <c r="H167" s="31"/>
      <c r="I167" s="32">
        <f t="shared" si="4"/>
        <v>0.83333333333333337</v>
      </c>
      <c r="J167" s="32">
        <f t="shared" si="4"/>
        <v>0.24458333333333335</v>
      </c>
      <c r="K167" s="1"/>
      <c r="L167" s="1"/>
      <c r="M167" s="1"/>
    </row>
    <row r="168" spans="1:13" s="3" customFormat="1" x14ac:dyDescent="0.15">
      <c r="A168" s="16">
        <v>43434</v>
      </c>
      <c r="B168" s="117">
        <v>11</v>
      </c>
      <c r="C168" s="24">
        <v>200</v>
      </c>
      <c r="D168" s="111">
        <v>101</v>
      </c>
      <c r="E168" s="116"/>
      <c r="F168" s="25">
        <f t="shared" si="5"/>
        <v>2200</v>
      </c>
      <c r="G168" s="26">
        <f t="shared" si="5"/>
        <v>688</v>
      </c>
      <c r="H168" s="27"/>
      <c r="I168" s="28">
        <f t="shared" si="4"/>
        <v>0.91666666666666663</v>
      </c>
      <c r="J168" s="28">
        <f t="shared" si="4"/>
        <v>0.28666666666666668</v>
      </c>
      <c r="K168" s="1"/>
      <c r="L168" s="1"/>
      <c r="M168" s="1"/>
    </row>
    <row r="169" spans="1:13" s="3" customFormat="1" x14ac:dyDescent="0.15">
      <c r="A169" s="17">
        <v>43465</v>
      </c>
      <c r="B169" s="118">
        <v>12</v>
      </c>
      <c r="C169" s="15">
        <v>200</v>
      </c>
      <c r="D169" s="110"/>
      <c r="E169" s="14"/>
      <c r="F169" s="29">
        <f t="shared" si="5"/>
        <v>2400</v>
      </c>
      <c r="G169" s="30">
        <f t="shared" si="5"/>
        <v>688</v>
      </c>
      <c r="H169" s="31"/>
      <c r="I169" s="32">
        <f t="shared" si="4"/>
        <v>1</v>
      </c>
      <c r="J169" s="32">
        <f t="shared" si="4"/>
        <v>0.28666666666666668</v>
      </c>
      <c r="K169" s="1"/>
      <c r="L169" s="1"/>
      <c r="M169" s="1"/>
    </row>
    <row r="170" spans="1:13" s="3" customFormat="1" x14ac:dyDescent="0.15">
      <c r="A170" s="46" t="s">
        <v>24</v>
      </c>
      <c r="B170" s="119">
        <v>13</v>
      </c>
      <c r="C170" s="44">
        <f>SUM(C158:C169)</f>
        <v>2400</v>
      </c>
      <c r="D170" s="42">
        <f>SUM(D158:D169)</f>
        <v>688</v>
      </c>
      <c r="E170" s="51"/>
      <c r="F170" s="47">
        <f>F169</f>
        <v>2400</v>
      </c>
      <c r="G170" s="48">
        <f>G169</f>
        <v>688</v>
      </c>
      <c r="H170" s="49"/>
      <c r="I170" s="50">
        <f>I169</f>
        <v>1</v>
      </c>
      <c r="J170" s="50">
        <f>J169</f>
        <v>0.28666666666666668</v>
      </c>
      <c r="K170" s="1"/>
      <c r="L170" s="1"/>
      <c r="M170" s="1"/>
    </row>
    <row r="171" spans="1:13" s="3" customForma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15">
      <c r="A172" s="65"/>
      <c r="B172" s="65"/>
      <c r="C172" s="66" t="s">
        <v>43</v>
      </c>
      <c r="D172" s="65" t="str">
        <f>C174</f>
        <v>ENTREVISTAS</v>
      </c>
      <c r="E172" s="65"/>
      <c r="F172" s="65"/>
      <c r="G172" s="65"/>
      <c r="H172" s="65"/>
      <c r="I172" s="65"/>
      <c r="J172" s="65"/>
    </row>
    <row r="173" spans="1:13" x14ac:dyDescent="0.15">
      <c r="I173" s="272" t="s">
        <v>214</v>
      </c>
      <c r="J173" s="273"/>
    </row>
    <row r="174" spans="1:13" x14ac:dyDescent="0.15">
      <c r="A174" s="2" t="s">
        <v>11</v>
      </c>
      <c r="C174" s="296" t="s">
        <v>248</v>
      </c>
      <c r="D174" s="297"/>
      <c r="E174" s="297"/>
      <c r="F174" s="297"/>
      <c r="G174" s="297"/>
      <c r="H174" s="64"/>
      <c r="I174" s="130" t="s">
        <v>85</v>
      </c>
      <c r="J174" s="133">
        <f>beneficiarios!N32</f>
        <v>0</v>
      </c>
    </row>
    <row r="175" spans="1:13" x14ac:dyDescent="0.15">
      <c r="A175" s="2" t="s">
        <v>12</v>
      </c>
      <c r="C175" s="269" t="s">
        <v>277</v>
      </c>
      <c r="D175" s="270"/>
      <c r="E175" s="270"/>
      <c r="F175" s="270"/>
      <c r="G175" s="271"/>
      <c r="H175" s="64"/>
      <c r="I175" s="130" t="s">
        <v>211</v>
      </c>
      <c r="J175" s="186">
        <f>beneficiarios!N33</f>
        <v>0</v>
      </c>
    </row>
    <row r="176" spans="1:13" ht="14" x14ac:dyDescent="0.15">
      <c r="A176" s="127" t="s">
        <v>13</v>
      </c>
      <c r="C176" s="296" t="s">
        <v>249</v>
      </c>
      <c r="D176" s="297"/>
      <c r="E176" s="297"/>
      <c r="F176" s="297"/>
      <c r="G176" s="298"/>
      <c r="H176" s="64"/>
      <c r="I176" s="131" t="s">
        <v>212</v>
      </c>
      <c r="J176" s="186">
        <f>beneficiarios!N34</f>
        <v>0</v>
      </c>
    </row>
    <row r="177" spans="1:10" ht="28" x14ac:dyDescent="0.15">
      <c r="A177" s="127" t="s">
        <v>14</v>
      </c>
      <c r="C177" s="347" t="s">
        <v>297</v>
      </c>
      <c r="D177" s="297"/>
      <c r="E177" s="297"/>
      <c r="F177" s="297"/>
      <c r="G177" s="297"/>
      <c r="H177" s="64"/>
      <c r="I177" s="131" t="s">
        <v>213</v>
      </c>
      <c r="J177" s="186">
        <f>beneficiarios!N35</f>
        <v>0</v>
      </c>
    </row>
    <row r="178" spans="1:10" x14ac:dyDescent="0.15">
      <c r="A178" s="1"/>
    </row>
    <row r="179" spans="1:10" x14ac:dyDescent="0.15">
      <c r="A179" s="2" t="s">
        <v>15</v>
      </c>
      <c r="C179" s="259">
        <v>43101</v>
      </c>
      <c r="D179" s="288"/>
      <c r="F179" s="126" t="s">
        <v>16</v>
      </c>
      <c r="G179" s="40"/>
      <c r="I179" s="259">
        <v>43465</v>
      </c>
      <c r="J179" s="288"/>
    </row>
    <row r="181" spans="1:10" ht="12.75" customHeight="1" x14ac:dyDescent="0.15">
      <c r="A181" s="261" t="s">
        <v>76</v>
      </c>
      <c r="B181" s="262"/>
      <c r="C181" s="259">
        <v>43440</v>
      </c>
      <c r="D181" s="260"/>
      <c r="E181" s="20"/>
      <c r="F181" s="126" t="s">
        <v>70</v>
      </c>
      <c r="G181" s="40"/>
      <c r="I181" s="263" t="s">
        <v>123</v>
      </c>
      <c r="J181" s="264"/>
    </row>
    <row r="182" spans="1:10" ht="14" thickBot="1" x14ac:dyDescent="0.2"/>
    <row r="183" spans="1:10" ht="25.5" customHeight="1" thickBot="1" x14ac:dyDescent="0.2">
      <c r="A183" s="265" t="s">
        <v>84</v>
      </c>
      <c r="B183" s="266"/>
      <c r="C183" s="267" t="s">
        <v>248</v>
      </c>
      <c r="D183" s="268"/>
      <c r="E183" s="265" t="s">
        <v>77</v>
      </c>
      <c r="F183" s="266"/>
      <c r="G183" s="267" t="s">
        <v>278</v>
      </c>
      <c r="H183" s="268"/>
      <c r="I183" s="123" t="s">
        <v>88</v>
      </c>
      <c r="J183" s="124" t="s">
        <v>118</v>
      </c>
    </row>
    <row r="185" spans="1:10" ht="12.75" customHeight="1" x14ac:dyDescent="0.15">
      <c r="A185" s="35" t="s">
        <v>74</v>
      </c>
      <c r="C185" s="299" t="s">
        <v>250</v>
      </c>
      <c r="D185" s="300"/>
      <c r="E185" s="300"/>
      <c r="F185" s="300"/>
      <c r="G185" s="300"/>
      <c r="H185" s="300"/>
      <c r="I185" s="300"/>
      <c r="J185" s="301"/>
    </row>
    <row r="186" spans="1:10" ht="12.75" customHeight="1" x14ac:dyDescent="0.15">
      <c r="A186" s="36"/>
      <c r="C186" s="302"/>
      <c r="D186" s="303"/>
      <c r="E186" s="303"/>
      <c r="F186" s="303"/>
      <c r="G186" s="303"/>
      <c r="H186" s="303"/>
      <c r="I186" s="303"/>
      <c r="J186" s="304"/>
    </row>
    <row r="187" spans="1:10" ht="12.75" customHeight="1" x14ac:dyDescent="0.15">
      <c r="A187" s="1"/>
      <c r="C187" s="302"/>
      <c r="D187" s="303"/>
      <c r="E187" s="303"/>
      <c r="F187" s="303"/>
      <c r="G187" s="303"/>
      <c r="H187" s="303"/>
      <c r="I187" s="303"/>
      <c r="J187" s="304"/>
    </row>
    <row r="188" spans="1:10" ht="16" customHeight="1" x14ac:dyDescent="0.15">
      <c r="A188" s="1"/>
      <c r="C188" s="305"/>
      <c r="D188" s="306"/>
      <c r="E188" s="306"/>
      <c r="F188" s="306"/>
      <c r="G188" s="306"/>
      <c r="H188" s="306"/>
      <c r="I188" s="306"/>
      <c r="J188" s="307"/>
    </row>
    <row r="189" spans="1:10" x14ac:dyDescent="0.15">
      <c r="A189" s="1"/>
      <c r="C189" s="8"/>
      <c r="D189" s="8"/>
      <c r="E189" s="8"/>
      <c r="F189" s="8"/>
      <c r="G189" s="8"/>
      <c r="H189" s="8"/>
      <c r="I189" s="8"/>
      <c r="J189" s="8"/>
    </row>
    <row r="190" spans="1:10" x14ac:dyDescent="0.15">
      <c r="A190" s="21" t="s">
        <v>38</v>
      </c>
      <c r="C190" s="192" t="s">
        <v>251</v>
      </c>
      <c r="D190" s="193"/>
      <c r="E190" s="193"/>
      <c r="F190" s="193"/>
      <c r="G190" s="193"/>
      <c r="H190" s="193"/>
      <c r="I190" s="193"/>
      <c r="J190" s="194"/>
    </row>
    <row r="191" spans="1:10" x14ac:dyDescent="0.15">
      <c r="A191" s="22" t="s">
        <v>39</v>
      </c>
      <c r="C191" s="195" t="s">
        <v>252</v>
      </c>
      <c r="D191" s="196"/>
      <c r="E191" s="196"/>
      <c r="F191" s="196"/>
      <c r="G191" s="196"/>
      <c r="H191" s="196"/>
      <c r="I191" s="196"/>
      <c r="J191" s="197"/>
    </row>
    <row r="192" spans="1:10" x14ac:dyDescent="0.15">
      <c r="C192" s="52"/>
      <c r="D192" s="83"/>
      <c r="E192" s="83"/>
      <c r="F192" s="83"/>
      <c r="G192" s="83"/>
      <c r="H192" s="83"/>
      <c r="I192" s="83"/>
      <c r="J192" s="84"/>
    </row>
    <row r="193" spans="1:10" x14ac:dyDescent="0.15">
      <c r="C193" s="52"/>
      <c r="D193" s="83"/>
      <c r="E193" s="83"/>
      <c r="F193" s="83"/>
      <c r="G193" s="83"/>
      <c r="H193" s="83"/>
      <c r="I193" s="83"/>
      <c r="J193" s="84"/>
    </row>
    <row r="194" spans="1:10" x14ac:dyDescent="0.15">
      <c r="C194" s="53"/>
      <c r="D194" s="85"/>
      <c r="E194" s="85"/>
      <c r="F194" s="85"/>
      <c r="G194" s="85"/>
      <c r="H194" s="85"/>
      <c r="I194" s="85"/>
      <c r="J194" s="86"/>
    </row>
    <row r="195" spans="1:10" x14ac:dyDescent="0.15">
      <c r="A195" s="4"/>
      <c r="C195" s="37"/>
      <c r="D195" s="37"/>
      <c r="E195" s="37"/>
      <c r="F195" s="37"/>
      <c r="G195" s="37"/>
      <c r="H195" s="37"/>
      <c r="I195" s="37"/>
      <c r="J195" s="37"/>
    </row>
    <row r="196" spans="1:10" x14ac:dyDescent="0.15">
      <c r="A196" s="21" t="s">
        <v>37</v>
      </c>
      <c r="C196" s="192" t="s">
        <v>253</v>
      </c>
      <c r="D196" s="193"/>
      <c r="E196" s="193"/>
      <c r="F196" s="193"/>
      <c r="G196" s="193"/>
      <c r="H196" s="193"/>
      <c r="I196" s="193"/>
      <c r="J196" s="194"/>
    </row>
    <row r="197" spans="1:10" x14ac:dyDescent="0.15">
      <c r="A197" s="22"/>
      <c r="C197" s="195" t="s">
        <v>254</v>
      </c>
      <c r="D197" s="196"/>
      <c r="E197" s="196"/>
      <c r="F197" s="196"/>
      <c r="G197" s="196"/>
      <c r="H197" s="196"/>
      <c r="I197" s="196"/>
      <c r="J197" s="197"/>
    </row>
    <row r="198" spans="1:10" x14ac:dyDescent="0.15">
      <c r="C198" s="198" t="s">
        <v>255</v>
      </c>
      <c r="D198" s="196"/>
      <c r="E198" s="196"/>
      <c r="F198" s="196"/>
      <c r="G198" s="196"/>
      <c r="H198" s="196"/>
      <c r="I198" s="196"/>
      <c r="J198" s="197"/>
    </row>
    <row r="199" spans="1:10" x14ac:dyDescent="0.15">
      <c r="C199" s="55"/>
      <c r="D199" s="89"/>
      <c r="E199" s="89"/>
      <c r="F199" s="89"/>
      <c r="G199" s="89"/>
      <c r="H199" s="89"/>
      <c r="I199" s="89"/>
      <c r="J199" s="90"/>
    </row>
    <row r="200" spans="1:10" x14ac:dyDescent="0.15">
      <c r="C200" s="91"/>
      <c r="D200" s="92"/>
      <c r="E200" s="92"/>
      <c r="F200" s="92"/>
      <c r="G200" s="92"/>
      <c r="H200" s="92"/>
      <c r="I200" s="92"/>
      <c r="J200" s="93"/>
    </row>
    <row r="201" spans="1:10" x14ac:dyDescent="0.15">
      <c r="A201" s="1"/>
      <c r="C201" s="8"/>
      <c r="D201" s="8"/>
      <c r="E201" s="8"/>
      <c r="F201" s="8"/>
      <c r="G201" s="8"/>
      <c r="H201" s="8"/>
      <c r="I201" s="8"/>
      <c r="J201" s="8"/>
    </row>
    <row r="202" spans="1:10" x14ac:dyDescent="0.15">
      <c r="A202" s="21" t="s">
        <v>18</v>
      </c>
      <c r="C202" s="202" t="s">
        <v>256</v>
      </c>
      <c r="D202" s="193"/>
      <c r="E202" s="193"/>
      <c r="F202" s="193"/>
      <c r="G202" s="193"/>
      <c r="H202" s="193"/>
      <c r="I202" s="193"/>
      <c r="J202" s="194"/>
    </row>
    <row r="203" spans="1:10" x14ac:dyDescent="0.15">
      <c r="A203" s="22"/>
      <c r="C203" s="203" t="s">
        <v>257</v>
      </c>
      <c r="D203" s="196"/>
      <c r="E203" s="196"/>
      <c r="F203" s="196"/>
      <c r="G203" s="196"/>
      <c r="H203" s="196"/>
      <c r="I203" s="196"/>
      <c r="J203" s="197"/>
    </row>
    <row r="204" spans="1:10" x14ac:dyDescent="0.15">
      <c r="C204" s="198" t="s">
        <v>258</v>
      </c>
      <c r="D204" s="196"/>
      <c r="E204" s="196"/>
      <c r="F204" s="196"/>
      <c r="G204" s="196"/>
      <c r="H204" s="196"/>
      <c r="I204" s="196"/>
      <c r="J204" s="197"/>
    </row>
    <row r="205" spans="1:10" x14ac:dyDescent="0.15">
      <c r="C205" s="54"/>
      <c r="D205" s="89"/>
      <c r="E205" s="89"/>
      <c r="F205" s="89"/>
      <c r="G205" s="89"/>
      <c r="H205" s="89"/>
      <c r="I205" s="89"/>
      <c r="J205" s="90"/>
    </row>
    <row r="206" spans="1:10" x14ac:dyDescent="0.15">
      <c r="C206" s="54"/>
      <c r="D206" s="89"/>
      <c r="E206" s="89"/>
      <c r="F206" s="89"/>
      <c r="G206" s="89"/>
      <c r="H206" s="89"/>
      <c r="I206" s="89"/>
      <c r="J206" s="90"/>
    </row>
    <row r="207" spans="1:10" x14ac:dyDescent="0.15">
      <c r="C207" s="54"/>
      <c r="D207" s="89"/>
      <c r="E207" s="89"/>
      <c r="F207" s="89"/>
      <c r="G207" s="89"/>
      <c r="H207" s="89"/>
      <c r="I207" s="89"/>
      <c r="J207" s="90"/>
    </row>
    <row r="208" spans="1:10" x14ac:dyDescent="0.15">
      <c r="C208" s="55"/>
      <c r="D208" s="89"/>
      <c r="E208" s="89"/>
      <c r="F208" s="89"/>
      <c r="G208" s="89"/>
      <c r="H208" s="89"/>
      <c r="I208" s="89"/>
      <c r="J208" s="90"/>
    </row>
    <row r="209" spans="1:10" x14ac:dyDescent="0.15">
      <c r="C209" s="91"/>
      <c r="D209" s="92"/>
      <c r="E209" s="92"/>
      <c r="F209" s="92"/>
      <c r="G209" s="92"/>
      <c r="H209" s="92"/>
      <c r="I209" s="92"/>
      <c r="J209" s="93"/>
    </row>
    <row r="210" spans="1:10" x14ac:dyDescent="0.15">
      <c r="A210" s="1"/>
      <c r="C210" s="8"/>
      <c r="D210" s="8"/>
      <c r="E210" s="8"/>
      <c r="F210" s="8"/>
      <c r="G210" s="8"/>
      <c r="H210" s="8"/>
      <c r="I210" s="8"/>
      <c r="J210" s="8"/>
    </row>
    <row r="211" spans="1:10" x14ac:dyDescent="0.15">
      <c r="A211" s="2" t="s">
        <v>19</v>
      </c>
      <c r="C211" s="294">
        <v>356</v>
      </c>
      <c r="D211" s="295"/>
      <c r="F211" s="292" t="s">
        <v>20</v>
      </c>
      <c r="G211" s="293"/>
      <c r="I211" s="294">
        <v>0</v>
      </c>
      <c r="J211" s="295"/>
    </row>
    <row r="212" spans="1:10" x14ac:dyDescent="0.15">
      <c r="A212" s="4"/>
      <c r="B212" s="1"/>
      <c r="C212" s="102"/>
      <c r="D212" s="102"/>
      <c r="E212" s="1"/>
      <c r="F212" s="38"/>
      <c r="G212" s="38"/>
      <c r="I212" s="8"/>
      <c r="J212" s="8"/>
    </row>
    <row r="213" spans="1:10" x14ac:dyDescent="0.15">
      <c r="A213" s="23"/>
      <c r="B213" s="94" t="s">
        <v>67</v>
      </c>
      <c r="C213" s="10"/>
      <c r="D213" s="10"/>
      <c r="E213" s="11"/>
      <c r="G213" s="18"/>
      <c r="H213" s="1"/>
      <c r="I213" s="1"/>
      <c r="J213" s="1"/>
    </row>
    <row r="214" spans="1:10" x14ac:dyDescent="0.15">
      <c r="A214" s="42" t="s">
        <v>4</v>
      </c>
      <c r="B214" s="43"/>
      <c r="C214" s="96" t="s">
        <v>68</v>
      </c>
      <c r="D214" s="42" t="s">
        <v>80</v>
      </c>
      <c r="E214" s="51"/>
      <c r="F214" s="96" t="s">
        <v>69</v>
      </c>
      <c r="G214" s="45" t="s">
        <v>21</v>
      </c>
      <c r="H214" s="43"/>
      <c r="I214" s="44" t="s">
        <v>22</v>
      </c>
      <c r="J214" s="44" t="s">
        <v>23</v>
      </c>
    </row>
    <row r="215" spans="1:10" x14ac:dyDescent="0.15">
      <c r="A215" s="16">
        <v>43131</v>
      </c>
      <c r="B215" s="117">
        <v>1</v>
      </c>
      <c r="C215" s="24">
        <v>10</v>
      </c>
      <c r="D215" s="111">
        <v>4</v>
      </c>
      <c r="E215" s="116"/>
      <c r="F215" s="25">
        <f>C215</f>
        <v>10</v>
      </c>
      <c r="G215" s="26">
        <f>D215</f>
        <v>4</v>
      </c>
      <c r="H215" s="27"/>
      <c r="I215" s="28">
        <f t="shared" ref="I215:J226" si="6">F215/$F$227</f>
        <v>8.3333333333333329E-2</v>
      </c>
      <c r="J215" s="28">
        <f t="shared" si="6"/>
        <v>3.3333333333333333E-2</v>
      </c>
    </row>
    <row r="216" spans="1:10" x14ac:dyDescent="0.15">
      <c r="A216" s="17">
        <v>43159</v>
      </c>
      <c r="B216" s="118">
        <v>2</v>
      </c>
      <c r="C216" s="15">
        <v>10</v>
      </c>
      <c r="D216" s="110">
        <v>11</v>
      </c>
      <c r="E216" s="14"/>
      <c r="F216" s="29">
        <f t="shared" ref="F216:G226" si="7">C216+F215</f>
        <v>20</v>
      </c>
      <c r="G216" s="30">
        <f t="shared" si="7"/>
        <v>15</v>
      </c>
      <c r="H216" s="31"/>
      <c r="I216" s="32">
        <f t="shared" si="6"/>
        <v>0.16666666666666666</v>
      </c>
      <c r="J216" s="32">
        <f t="shared" si="6"/>
        <v>0.125</v>
      </c>
    </row>
    <row r="217" spans="1:10" x14ac:dyDescent="0.15">
      <c r="A217" s="16">
        <v>43190</v>
      </c>
      <c r="B217" s="117">
        <v>3</v>
      </c>
      <c r="C217" s="24">
        <v>10</v>
      </c>
      <c r="D217" s="111">
        <v>6</v>
      </c>
      <c r="E217" s="116"/>
      <c r="F217" s="25">
        <f t="shared" si="7"/>
        <v>30</v>
      </c>
      <c r="G217" s="26">
        <f t="shared" si="7"/>
        <v>21</v>
      </c>
      <c r="H217" s="27"/>
      <c r="I217" s="28">
        <f t="shared" si="6"/>
        <v>0.25</v>
      </c>
      <c r="J217" s="28">
        <f t="shared" si="6"/>
        <v>0.17499999999999999</v>
      </c>
    </row>
    <row r="218" spans="1:10" x14ac:dyDescent="0.15">
      <c r="A218" s="17">
        <v>43220</v>
      </c>
      <c r="B218" s="118">
        <v>4</v>
      </c>
      <c r="C218" s="15">
        <v>10</v>
      </c>
      <c r="D218" s="110">
        <v>5</v>
      </c>
      <c r="E218" s="14"/>
      <c r="F218" s="29">
        <f t="shared" si="7"/>
        <v>40</v>
      </c>
      <c r="G218" s="30">
        <f t="shared" si="7"/>
        <v>26</v>
      </c>
      <c r="H218" s="31"/>
      <c r="I218" s="32">
        <f t="shared" si="6"/>
        <v>0.33333333333333331</v>
      </c>
      <c r="J218" s="32">
        <f t="shared" si="6"/>
        <v>0.21666666666666667</v>
      </c>
    </row>
    <row r="219" spans="1:10" x14ac:dyDescent="0.15">
      <c r="A219" s="16">
        <v>43251</v>
      </c>
      <c r="B219" s="117">
        <v>5</v>
      </c>
      <c r="C219" s="24">
        <v>10</v>
      </c>
      <c r="D219" s="111">
        <v>1</v>
      </c>
      <c r="E219" s="116"/>
      <c r="F219" s="25">
        <f t="shared" si="7"/>
        <v>50</v>
      </c>
      <c r="G219" s="26">
        <f t="shared" si="7"/>
        <v>27</v>
      </c>
      <c r="H219" s="27"/>
      <c r="I219" s="28">
        <f t="shared" si="6"/>
        <v>0.41666666666666669</v>
      </c>
      <c r="J219" s="28">
        <f t="shared" si="6"/>
        <v>0.22500000000000001</v>
      </c>
    </row>
    <row r="220" spans="1:10" x14ac:dyDescent="0.15">
      <c r="A220" s="17">
        <v>43281</v>
      </c>
      <c r="B220" s="118">
        <v>6</v>
      </c>
      <c r="C220" s="15">
        <v>10</v>
      </c>
      <c r="D220" s="110">
        <v>2</v>
      </c>
      <c r="E220" s="14"/>
      <c r="F220" s="29">
        <f t="shared" si="7"/>
        <v>60</v>
      </c>
      <c r="G220" s="30">
        <f t="shared" si="7"/>
        <v>29</v>
      </c>
      <c r="H220" s="31"/>
      <c r="I220" s="32">
        <f t="shared" si="6"/>
        <v>0.5</v>
      </c>
      <c r="J220" s="32">
        <f t="shared" si="6"/>
        <v>0.24166666666666667</v>
      </c>
    </row>
    <row r="221" spans="1:10" x14ac:dyDescent="0.15">
      <c r="A221" s="16">
        <v>43312</v>
      </c>
      <c r="B221" s="117">
        <v>7</v>
      </c>
      <c r="C221" s="24">
        <v>10</v>
      </c>
      <c r="D221" s="111">
        <v>6</v>
      </c>
      <c r="E221" s="116"/>
      <c r="F221" s="25">
        <f t="shared" si="7"/>
        <v>70</v>
      </c>
      <c r="G221" s="26">
        <f t="shared" si="7"/>
        <v>35</v>
      </c>
      <c r="H221" s="27"/>
      <c r="I221" s="28">
        <f t="shared" si="6"/>
        <v>0.58333333333333337</v>
      </c>
      <c r="J221" s="28">
        <f t="shared" si="6"/>
        <v>0.29166666666666669</v>
      </c>
    </row>
    <row r="222" spans="1:10" x14ac:dyDescent="0.15">
      <c r="A222" s="17">
        <v>43343</v>
      </c>
      <c r="B222" s="118">
        <v>8</v>
      </c>
      <c r="C222" s="15">
        <v>10</v>
      </c>
      <c r="D222" s="110">
        <v>9</v>
      </c>
      <c r="E222" s="14"/>
      <c r="F222" s="29">
        <f t="shared" si="7"/>
        <v>80</v>
      </c>
      <c r="G222" s="30">
        <f t="shared" si="7"/>
        <v>44</v>
      </c>
      <c r="H222" s="31"/>
      <c r="I222" s="32">
        <f t="shared" si="6"/>
        <v>0.66666666666666663</v>
      </c>
      <c r="J222" s="32">
        <f t="shared" si="6"/>
        <v>0.36666666666666664</v>
      </c>
    </row>
    <row r="223" spans="1:10" x14ac:dyDescent="0.15">
      <c r="A223" s="16">
        <v>43373</v>
      </c>
      <c r="B223" s="117">
        <v>9</v>
      </c>
      <c r="C223" s="24">
        <v>10</v>
      </c>
      <c r="D223" s="111">
        <v>11</v>
      </c>
      <c r="E223" s="116"/>
      <c r="F223" s="25">
        <f t="shared" si="7"/>
        <v>90</v>
      </c>
      <c r="G223" s="26">
        <f t="shared" si="7"/>
        <v>55</v>
      </c>
      <c r="H223" s="27"/>
      <c r="I223" s="28">
        <f t="shared" si="6"/>
        <v>0.75</v>
      </c>
      <c r="J223" s="28">
        <f t="shared" si="6"/>
        <v>0.45833333333333331</v>
      </c>
    </row>
    <row r="224" spans="1:10" x14ac:dyDescent="0.15">
      <c r="A224" s="17">
        <v>43404</v>
      </c>
      <c r="B224" s="118">
        <v>10</v>
      </c>
      <c r="C224" s="15">
        <v>10</v>
      </c>
      <c r="D224" s="110">
        <v>8</v>
      </c>
      <c r="E224" s="14"/>
      <c r="F224" s="29">
        <f t="shared" si="7"/>
        <v>100</v>
      </c>
      <c r="G224" s="30">
        <f t="shared" si="7"/>
        <v>63</v>
      </c>
      <c r="H224" s="31"/>
      <c r="I224" s="32">
        <f t="shared" si="6"/>
        <v>0.83333333333333337</v>
      </c>
      <c r="J224" s="32">
        <f t="shared" si="6"/>
        <v>0.52500000000000002</v>
      </c>
    </row>
    <row r="225" spans="1:10" x14ac:dyDescent="0.15">
      <c r="A225" s="16">
        <v>43434</v>
      </c>
      <c r="B225" s="117">
        <v>11</v>
      </c>
      <c r="C225" s="24">
        <v>10</v>
      </c>
      <c r="D225" s="111">
        <v>9</v>
      </c>
      <c r="E225" s="116"/>
      <c r="F225" s="25">
        <f t="shared" si="7"/>
        <v>110</v>
      </c>
      <c r="G225" s="26">
        <f t="shared" si="7"/>
        <v>72</v>
      </c>
      <c r="H225" s="27"/>
      <c r="I225" s="28">
        <f t="shared" si="6"/>
        <v>0.91666666666666663</v>
      </c>
      <c r="J225" s="28">
        <f t="shared" si="6"/>
        <v>0.6</v>
      </c>
    </row>
    <row r="226" spans="1:10" x14ac:dyDescent="0.15">
      <c r="A226" s="17">
        <v>43465</v>
      </c>
      <c r="B226" s="118">
        <v>12</v>
      </c>
      <c r="C226" s="15">
        <v>10</v>
      </c>
      <c r="D226" s="110"/>
      <c r="E226" s="14"/>
      <c r="F226" s="29">
        <f t="shared" si="7"/>
        <v>120</v>
      </c>
      <c r="G226" s="30">
        <f t="shared" si="7"/>
        <v>72</v>
      </c>
      <c r="H226" s="31"/>
      <c r="I226" s="32">
        <f t="shared" si="6"/>
        <v>1</v>
      </c>
      <c r="J226" s="32">
        <f t="shared" si="6"/>
        <v>0.6</v>
      </c>
    </row>
    <row r="227" spans="1:10" x14ac:dyDescent="0.15">
      <c r="A227" s="46" t="s">
        <v>24</v>
      </c>
      <c r="B227" s="119">
        <v>13</v>
      </c>
      <c r="C227" s="44">
        <f>SUM(C215:C226)</f>
        <v>120</v>
      </c>
      <c r="D227" s="42">
        <f>SUM(D215:D226)</f>
        <v>72</v>
      </c>
      <c r="E227" s="51"/>
      <c r="F227" s="47">
        <f>F226</f>
        <v>120</v>
      </c>
      <c r="G227" s="48">
        <f>G226</f>
        <v>72</v>
      </c>
      <c r="H227" s="49"/>
      <c r="I227" s="50">
        <f>I226</f>
        <v>1</v>
      </c>
      <c r="J227" s="50">
        <f>J226</f>
        <v>0.6</v>
      </c>
    </row>
    <row r="228" spans="1:10" x14ac:dyDescent="0.15">
      <c r="A228" s="41"/>
      <c r="B228" s="41"/>
      <c r="C228" s="104"/>
      <c r="D228" s="104"/>
      <c r="E228" s="104"/>
      <c r="F228" s="103"/>
      <c r="G228" s="103"/>
      <c r="H228" s="105"/>
      <c r="I228" s="105"/>
      <c r="J228" s="105"/>
    </row>
    <row r="229" spans="1:10" hidden="1" x14ac:dyDescent="0.15">
      <c r="A229" s="41"/>
      <c r="B229" s="41"/>
      <c r="C229" s="109"/>
      <c r="D229" s="109"/>
      <c r="E229" s="109"/>
      <c r="F229" s="103"/>
      <c r="G229" s="103"/>
      <c r="H229" s="112"/>
      <c r="I229" s="112"/>
      <c r="J229" s="112"/>
    </row>
    <row r="230" spans="1:10" hidden="1" x14ac:dyDescent="0.15">
      <c r="A230" s="148" t="s">
        <v>70</v>
      </c>
      <c r="B230" s="106"/>
      <c r="C230" s="149" t="s">
        <v>86</v>
      </c>
      <c r="D230" s="106"/>
      <c r="E230" s="291" t="s">
        <v>94</v>
      </c>
      <c r="F230" s="291"/>
      <c r="G230" s="18"/>
      <c r="H230" s="1"/>
      <c r="I230" s="8"/>
      <c r="J230" s="8"/>
    </row>
    <row r="231" spans="1:10" hidden="1" x14ac:dyDescent="0.15">
      <c r="A231" s="107" t="s">
        <v>71</v>
      </c>
      <c r="B231" s="106"/>
      <c r="C231" s="129" t="s">
        <v>121</v>
      </c>
      <c r="D231" s="1"/>
      <c r="E231" s="120">
        <v>1</v>
      </c>
      <c r="F231" s="120" t="s">
        <v>26</v>
      </c>
      <c r="G231" s="1"/>
      <c r="H231" s="1"/>
      <c r="I231" s="1"/>
      <c r="J231" s="1"/>
    </row>
    <row r="232" spans="1:10" hidden="1" x14ac:dyDescent="0.15">
      <c r="A232" s="108" t="s">
        <v>93</v>
      </c>
      <c r="B232" s="106"/>
      <c r="C232" s="128" t="s">
        <v>122</v>
      </c>
      <c r="E232" s="121">
        <v>2</v>
      </c>
      <c r="F232" s="120" t="s">
        <v>27</v>
      </c>
    </row>
    <row r="233" spans="1:10" hidden="1" x14ac:dyDescent="0.15">
      <c r="A233" s="107" t="s">
        <v>75</v>
      </c>
      <c r="B233" s="106"/>
      <c r="C233" s="128"/>
      <c r="E233" s="120">
        <v>3</v>
      </c>
      <c r="F233" s="121" t="s">
        <v>28</v>
      </c>
    </row>
    <row r="234" spans="1:10" hidden="1" x14ac:dyDescent="0.15">
      <c r="E234" s="121">
        <v>4</v>
      </c>
      <c r="F234" s="120" t="s">
        <v>29</v>
      </c>
    </row>
    <row r="235" spans="1:10" hidden="1" x14ac:dyDescent="0.15">
      <c r="E235" s="120">
        <v>5</v>
      </c>
      <c r="F235" s="120" t="s">
        <v>30</v>
      </c>
    </row>
    <row r="236" spans="1:10" hidden="1" x14ac:dyDescent="0.15">
      <c r="E236" s="121">
        <v>6</v>
      </c>
      <c r="F236" s="121" t="s">
        <v>31</v>
      </c>
    </row>
    <row r="237" spans="1:10" hidden="1" x14ac:dyDescent="0.15">
      <c r="A237" s="148" t="s">
        <v>70</v>
      </c>
      <c r="E237" s="120">
        <v>7</v>
      </c>
      <c r="F237" s="120" t="s">
        <v>32</v>
      </c>
    </row>
    <row r="238" spans="1:10" hidden="1" x14ac:dyDescent="0.15">
      <c r="A238" s="142" t="s">
        <v>118</v>
      </c>
      <c r="E238" s="121">
        <v>8</v>
      </c>
      <c r="F238" s="120" t="s">
        <v>33</v>
      </c>
    </row>
    <row r="239" spans="1:10" hidden="1" x14ac:dyDescent="0.15">
      <c r="A239" s="3" t="s">
        <v>119</v>
      </c>
      <c r="E239" s="120">
        <v>9</v>
      </c>
      <c r="F239" s="121" t="s">
        <v>79</v>
      </c>
    </row>
    <row r="240" spans="1:10" hidden="1" x14ac:dyDescent="0.15">
      <c r="A240" s="142" t="s">
        <v>120</v>
      </c>
      <c r="E240" s="121">
        <v>10</v>
      </c>
      <c r="F240" s="120" t="s">
        <v>34</v>
      </c>
    </row>
    <row r="241" spans="1:6" hidden="1" x14ac:dyDescent="0.15">
      <c r="A241" s="3" t="s">
        <v>115</v>
      </c>
      <c r="E241" s="122">
        <v>11</v>
      </c>
      <c r="F241" s="120" t="s">
        <v>35</v>
      </c>
    </row>
    <row r="242" spans="1:6" hidden="1" x14ac:dyDescent="0.15">
      <c r="A242" s="142" t="s">
        <v>116</v>
      </c>
      <c r="E242" s="121">
        <v>12</v>
      </c>
      <c r="F242" s="121" t="s">
        <v>36</v>
      </c>
    </row>
    <row r="243" spans="1:6" hidden="1" x14ac:dyDescent="0.15">
      <c r="A243" s="3" t="s">
        <v>117</v>
      </c>
    </row>
    <row r="244" spans="1:6" hidden="1" x14ac:dyDescent="0.15"/>
    <row r="245" spans="1:6" hidden="1" x14ac:dyDescent="0.15"/>
    <row r="246" spans="1:6" hidden="1" x14ac:dyDescent="0.15"/>
    <row r="247" spans="1:6" hidden="1" x14ac:dyDescent="0.15"/>
    <row r="248" spans="1:6" hidden="1" x14ac:dyDescent="0.15"/>
    <row r="249" spans="1:6" hidden="1" x14ac:dyDescent="0.15"/>
    <row r="250" spans="1:6" hidden="1" x14ac:dyDescent="0.15"/>
    <row r="251" spans="1:6" hidden="1" x14ac:dyDescent="0.15"/>
    <row r="252" spans="1:6" hidden="1" x14ac:dyDescent="0.15"/>
    <row r="253" spans="1:6" hidden="1" x14ac:dyDescent="0.15"/>
    <row r="254" spans="1:6" hidden="1" x14ac:dyDescent="0.15"/>
    <row r="255" spans="1:6" hidden="1" x14ac:dyDescent="0.15"/>
    <row r="256" spans="1:6" hidden="1" x14ac:dyDescent="0.15"/>
    <row r="257" hidden="1" x14ac:dyDescent="0.15"/>
    <row r="258" hidden="1" x14ac:dyDescent="0.15"/>
    <row r="259" hidden="1" x14ac:dyDescent="0.15"/>
    <row r="260" hidden="1" x14ac:dyDescent="0.15"/>
    <row r="261" hidden="1" x14ac:dyDescent="0.15"/>
    <row r="262" hidden="1" x14ac:dyDescent="0.15"/>
    <row r="263" hidden="1" x14ac:dyDescent="0.15"/>
    <row r="264" hidden="1" x14ac:dyDescent="0.15"/>
    <row r="265" hidden="1" x14ac:dyDescent="0.15"/>
    <row r="266" hidden="1" x14ac:dyDescent="0.15"/>
    <row r="267" hidden="1" x14ac:dyDescent="0.15"/>
    <row r="268" hidden="1" x14ac:dyDescent="0.15"/>
    <row r="269" hidden="1" x14ac:dyDescent="0.15"/>
    <row r="270" hidden="1" x14ac:dyDescent="0.15"/>
    <row r="271" hidden="1" x14ac:dyDescent="0.15"/>
    <row r="272" hidden="1" x14ac:dyDescent="0.15"/>
    <row r="273" hidden="1" x14ac:dyDescent="0.15"/>
    <row r="274" hidden="1" x14ac:dyDescent="0.15"/>
    <row r="275" hidden="1" x14ac:dyDescent="0.15"/>
    <row r="276" hidden="1" x14ac:dyDescent="0.15"/>
    <row r="277" hidden="1" x14ac:dyDescent="0.15"/>
    <row r="278" hidden="1" x14ac:dyDescent="0.15"/>
    <row r="279" hidden="1" x14ac:dyDescent="0.15"/>
    <row r="280" hidden="1" x14ac:dyDescent="0.15"/>
    <row r="281" hidden="1" x14ac:dyDescent="0.15"/>
    <row r="282" hidden="1" x14ac:dyDescent="0.15"/>
    <row r="283" hidden="1" x14ac:dyDescent="0.15"/>
    <row r="284" hidden="1" x14ac:dyDescent="0.15"/>
    <row r="285" hidden="1" x14ac:dyDescent="0.15"/>
    <row r="286" hidden="1" x14ac:dyDescent="0.15"/>
    <row r="287" hidden="1" x14ac:dyDescent="0.15"/>
    <row r="288" hidden="1" x14ac:dyDescent="0.15"/>
    <row r="289" hidden="1" x14ac:dyDescent="0.15"/>
    <row r="290" hidden="1" x14ac:dyDescent="0.15"/>
    <row r="291" hidden="1" x14ac:dyDescent="0.15"/>
    <row r="292" hidden="1" x14ac:dyDescent="0.15"/>
    <row r="293" hidden="1" x14ac:dyDescent="0.15"/>
    <row r="294" hidden="1" x14ac:dyDescent="0.15"/>
    <row r="295" hidden="1" x14ac:dyDescent="0.15"/>
    <row r="296" hidden="1" x14ac:dyDescent="0.15"/>
    <row r="297" hidden="1" x14ac:dyDescent="0.15"/>
    <row r="298" hidden="1" x14ac:dyDescent="0.15"/>
    <row r="299" hidden="1" x14ac:dyDescent="0.15"/>
  </sheetData>
  <protectedRanges>
    <protectedRange sqref="C69:D69 G69:H69 J69" name="c2indicador"/>
    <protectedRange sqref="C183:D183 G183:H183 J183" name="c4indicador"/>
    <protectedRange sqref="C154:D154 I154:J154" name="c3valores"/>
    <protectedRange sqref="C40:D40 I40:J40" name="c1valores"/>
    <protectedRange sqref="D215:D226" name="c4avance"/>
    <protectedRange sqref="D101:D112" name="c2avance"/>
    <protectedRange sqref="C215:C226" name="c4metas"/>
    <protectedRange sqref="C196:J200" name="c4proyectos"/>
    <protectedRange sqref="I181:J181 I124:J124 I67:J67 I10:J10" name="c4personas"/>
    <protectedRange sqref="I179:J179" name="c4termino"/>
    <protectedRange sqref="C174:G177" name="c4plan"/>
    <protectedRange sqref="C145:J152" name="c3actividades"/>
    <protectedRange sqref="C133:J137" name="c3fines"/>
    <protectedRange sqref="C122:D122" name="c3inicio"/>
    <protectedRange sqref="C101:C112" name="c2metas"/>
    <protectedRange sqref="C82:J86" name="c2proyectos"/>
    <protectedRange sqref="C71:J74" name="c2descripcion"/>
    <protectedRange sqref="I65:J65" name="c2termino"/>
    <protectedRange sqref="C60:G63" name="c2plan"/>
    <protectedRange sqref="C31:J38" name="c1actividades"/>
    <protectedRange sqref="C19:J23" name="c1fines"/>
    <protectedRange sqref="C10:D10 C67:D67 C124:D124 C181:D181" name="c1actualizacion"/>
    <protectedRange sqref="C8:D8" name="c1inicio"/>
    <protectedRange sqref="C3:G6" name="c1plan"/>
    <protectedRange sqref="I8:J8" name="c1termino"/>
    <protectedRange sqref="C14:J17" name="c1descripcion"/>
    <protectedRange sqref="C25:J29" name="c1proyectos"/>
    <protectedRange sqref="C44:C55" name="c1metas"/>
    <protectedRange sqref="C65:D65" name="c2inicio"/>
    <protectedRange sqref="C76:J80" name="c2fines"/>
    <protectedRange sqref="C88:J95" name="c2actividades"/>
    <protectedRange sqref="C117:G120" name="c3plan"/>
    <protectedRange sqref="I122:J122" name="c3termino"/>
    <protectedRange sqref="C128:J131" name="c3descripcion"/>
    <protectedRange sqref="C139:J143" name="c3proyectos"/>
    <protectedRange sqref="C158:C169" name="c3metas"/>
    <protectedRange sqref="C179:D179" name="c4inicio"/>
    <protectedRange sqref="C190:J194" name="c4fines"/>
    <protectedRange sqref="C185:J188" name="c4descripcion"/>
    <protectedRange sqref="C202:J209" name="c4actividades"/>
    <protectedRange sqref="D44:D55" name="c1avance"/>
    <protectedRange sqref="D158:D169" name="c3avance"/>
    <protectedRange sqref="C97:D97 I97:J97" name="c2valores"/>
    <protectedRange sqref="C211:D211 I211:J211" name="c4valores"/>
    <protectedRange sqref="C126:D126 G126:H126 J126" name="c3indicador"/>
    <protectedRange sqref="C12:D12 G12:H12 J12" name="c1indicador"/>
  </protectedRanges>
  <mergeCells count="72">
    <mergeCell ref="A181:B181"/>
    <mergeCell ref="C122:D122"/>
    <mergeCell ref="I181:J181"/>
    <mergeCell ref="C185:J188"/>
    <mergeCell ref="C211:D211"/>
    <mergeCell ref="A183:B183"/>
    <mergeCell ref="C183:D183"/>
    <mergeCell ref="E183:F183"/>
    <mergeCell ref="G183:H183"/>
    <mergeCell ref="A126:B126"/>
    <mergeCell ref="C126:D126"/>
    <mergeCell ref="E126:F126"/>
    <mergeCell ref="G126:H126"/>
    <mergeCell ref="E230:F230"/>
    <mergeCell ref="A124:B124"/>
    <mergeCell ref="I116:J116"/>
    <mergeCell ref="I173:J173"/>
    <mergeCell ref="C117:G117"/>
    <mergeCell ref="C118:G118"/>
    <mergeCell ref="C119:G119"/>
    <mergeCell ref="F211:G211"/>
    <mergeCell ref="I211:J211"/>
    <mergeCell ref="I179:J179"/>
    <mergeCell ref="C174:G174"/>
    <mergeCell ref="C175:G175"/>
    <mergeCell ref="C176:G176"/>
    <mergeCell ref="C177:G177"/>
    <mergeCell ref="C181:D181"/>
    <mergeCell ref="C179:D179"/>
    <mergeCell ref="C120:G120"/>
    <mergeCell ref="C124:D124"/>
    <mergeCell ref="I124:J124"/>
    <mergeCell ref="C128:J131"/>
    <mergeCell ref="C154:D154"/>
    <mergeCell ref="I154:J154"/>
    <mergeCell ref="I122:J122"/>
    <mergeCell ref="C14:J17"/>
    <mergeCell ref="C40:D40"/>
    <mergeCell ref="F40:G40"/>
    <mergeCell ref="I40:J40"/>
    <mergeCell ref="C65:D65"/>
    <mergeCell ref="I65:J65"/>
    <mergeCell ref="C61:G61"/>
    <mergeCell ref="C62:G62"/>
    <mergeCell ref="C63:G63"/>
    <mergeCell ref="C60:G60"/>
    <mergeCell ref="I59:J59"/>
    <mergeCell ref="C67:D67"/>
    <mergeCell ref="A67:B67"/>
    <mergeCell ref="I67:J67"/>
    <mergeCell ref="C71:J74"/>
    <mergeCell ref="C97:D97"/>
    <mergeCell ref="F97:G97"/>
    <mergeCell ref="I97:J97"/>
    <mergeCell ref="A69:B69"/>
    <mergeCell ref="C69:D69"/>
    <mergeCell ref="E69:F69"/>
    <mergeCell ref="G69:H69"/>
    <mergeCell ref="C3:G3"/>
    <mergeCell ref="C4:G4"/>
    <mergeCell ref="C5:G5"/>
    <mergeCell ref="C6:G6"/>
    <mergeCell ref="I2:J2"/>
    <mergeCell ref="C8:D8"/>
    <mergeCell ref="I8:J8"/>
    <mergeCell ref="A10:B10"/>
    <mergeCell ref="I10:J10"/>
    <mergeCell ref="A12:B12"/>
    <mergeCell ref="C12:D12"/>
    <mergeCell ref="E12:F12"/>
    <mergeCell ref="G12:H12"/>
    <mergeCell ref="C10:D10"/>
  </mergeCells>
  <dataValidations count="2">
    <dataValidation type="list" allowBlank="1" showInputMessage="1" showErrorMessage="1" sqref="J183 J69 J126 J12" xr:uid="{00000000-0002-0000-0100-000000000000}">
      <formula1>$A$238:$A$243</formula1>
    </dataValidation>
    <dataValidation type="list" allowBlank="1" showInputMessage="1" showErrorMessage="1" sqref="I181:J181 I124:J124 I67:J67 I10:J10" xr:uid="{00000000-0002-0000-0100-000001000000}">
      <formula1>"1 Estrategico, 2 Gestion"</formula1>
    </dataValidation>
  </dataValidations>
  <pageMargins left="0.55000000000000004" right="0.44" top="0.36" bottom="0.51" header="0.3" footer="0.3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5"/>
  <sheetViews>
    <sheetView workbookViewId="0">
      <selection activeCell="B3" sqref="B3"/>
    </sheetView>
  </sheetViews>
  <sheetFormatPr baseColWidth="10" defaultRowHeight="12" x14ac:dyDescent="0.15"/>
  <cols>
    <col min="1" max="1" width="16.1640625" style="187" customWidth="1"/>
    <col min="2" max="14" width="10.33203125" style="187" customWidth="1"/>
    <col min="15" max="16384" width="10.83203125" style="187"/>
  </cols>
  <sheetData>
    <row r="1" spans="1:14" ht="15" x14ac:dyDescent="0.2">
      <c r="A1" s="191" t="s">
        <v>100</v>
      </c>
    </row>
    <row r="2" spans="1:14" ht="15" x14ac:dyDescent="0.2">
      <c r="A2" s="191" t="str">
        <f>'Caratula POA'!C9</f>
        <v>Comunicación Social</v>
      </c>
    </row>
    <row r="3" spans="1:14" ht="15" x14ac:dyDescent="0.2">
      <c r="A3" s="191" t="s">
        <v>210</v>
      </c>
    </row>
    <row r="6" spans="1:14" x14ac:dyDescent="0.15">
      <c r="A6" s="187" t="str">
        <f>'componentes POA'!C3</f>
        <v>COBERTURA DE EVENTOS</v>
      </c>
    </row>
    <row r="7" spans="1:14" x14ac:dyDescent="0.15">
      <c r="A7" s="182" t="s">
        <v>214</v>
      </c>
      <c r="B7" s="182" t="s">
        <v>26</v>
      </c>
      <c r="C7" s="181" t="s">
        <v>27</v>
      </c>
      <c r="D7" s="181" t="s">
        <v>28</v>
      </c>
      <c r="E7" s="182" t="s">
        <v>29</v>
      </c>
      <c r="F7" s="181" t="s">
        <v>30</v>
      </c>
      <c r="G7" s="181" t="s">
        <v>31</v>
      </c>
      <c r="H7" s="182" t="s">
        <v>32</v>
      </c>
      <c r="I7" s="181" t="s">
        <v>33</v>
      </c>
      <c r="J7" s="181" t="s">
        <v>79</v>
      </c>
      <c r="K7" s="182" t="s">
        <v>34</v>
      </c>
      <c r="L7" s="181" t="s">
        <v>35</v>
      </c>
      <c r="M7" s="181" t="s">
        <v>36</v>
      </c>
      <c r="N7" s="185" t="s">
        <v>24</v>
      </c>
    </row>
    <row r="8" spans="1:14" x14ac:dyDescent="0.15">
      <c r="A8" s="183" t="s">
        <v>85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9">
        <f>SUM(B8:M8)</f>
        <v>0</v>
      </c>
    </row>
    <row r="9" spans="1:14" x14ac:dyDescent="0.15">
      <c r="A9" s="183" t="s">
        <v>87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9">
        <f t="shared" ref="N9:N11" si="0">SUM(B9:M9)</f>
        <v>0</v>
      </c>
    </row>
    <row r="10" spans="1:14" ht="13" x14ac:dyDescent="0.15">
      <c r="A10" s="184" t="s">
        <v>95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9">
        <f t="shared" si="0"/>
        <v>0</v>
      </c>
    </row>
    <row r="11" spans="1:14" ht="13" x14ac:dyDescent="0.15">
      <c r="A11" s="184" t="s">
        <v>96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9">
        <f t="shared" si="0"/>
        <v>0</v>
      </c>
    </row>
    <row r="14" spans="1:14" x14ac:dyDescent="0.15">
      <c r="A14" s="187" t="str">
        <f>'componentes POA'!C60</f>
        <v>BOLETINES INFORMATIVOS</v>
      </c>
    </row>
    <row r="15" spans="1:14" x14ac:dyDescent="0.15">
      <c r="A15" s="182" t="s">
        <v>214</v>
      </c>
      <c r="B15" s="182" t="s">
        <v>26</v>
      </c>
      <c r="C15" s="181" t="s">
        <v>27</v>
      </c>
      <c r="D15" s="181" t="s">
        <v>28</v>
      </c>
      <c r="E15" s="182" t="s">
        <v>29</v>
      </c>
      <c r="F15" s="181" t="s">
        <v>30</v>
      </c>
      <c r="G15" s="181" t="s">
        <v>31</v>
      </c>
      <c r="H15" s="182" t="s">
        <v>32</v>
      </c>
      <c r="I15" s="181" t="s">
        <v>33</v>
      </c>
      <c r="J15" s="181" t="s">
        <v>79</v>
      </c>
      <c r="K15" s="182" t="s">
        <v>34</v>
      </c>
      <c r="L15" s="181" t="s">
        <v>35</v>
      </c>
      <c r="M15" s="181" t="s">
        <v>36</v>
      </c>
      <c r="N15" s="185" t="s">
        <v>24</v>
      </c>
    </row>
    <row r="16" spans="1:14" x14ac:dyDescent="0.15">
      <c r="A16" s="183" t="s">
        <v>85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9">
        <f>SUM(B16:M16)</f>
        <v>0</v>
      </c>
    </row>
    <row r="17" spans="1:14" x14ac:dyDescent="0.15">
      <c r="A17" s="183" t="s">
        <v>87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9">
        <f t="shared" ref="N17:N19" si="1">SUM(B17:M17)</f>
        <v>0</v>
      </c>
    </row>
    <row r="18" spans="1:14" ht="13" x14ac:dyDescent="0.15">
      <c r="A18" s="184" t="s">
        <v>95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9">
        <f t="shared" si="1"/>
        <v>0</v>
      </c>
    </row>
    <row r="19" spans="1:14" ht="13" x14ac:dyDescent="0.15">
      <c r="A19" s="184" t="s">
        <v>96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9">
        <f t="shared" si="1"/>
        <v>0</v>
      </c>
    </row>
    <row r="22" spans="1:14" x14ac:dyDescent="0.15">
      <c r="A22" s="187" t="str">
        <f>'componentes POA'!C117</f>
        <v>NOTAS INFORMATIVAS</v>
      </c>
    </row>
    <row r="23" spans="1:14" x14ac:dyDescent="0.15">
      <c r="A23" s="182" t="s">
        <v>214</v>
      </c>
      <c r="B23" s="182" t="s">
        <v>26</v>
      </c>
      <c r="C23" s="181" t="s">
        <v>27</v>
      </c>
      <c r="D23" s="181" t="s">
        <v>28</v>
      </c>
      <c r="E23" s="182" t="s">
        <v>29</v>
      </c>
      <c r="F23" s="181" t="s">
        <v>30</v>
      </c>
      <c r="G23" s="181" t="s">
        <v>31</v>
      </c>
      <c r="H23" s="182" t="s">
        <v>32</v>
      </c>
      <c r="I23" s="181" t="s">
        <v>33</v>
      </c>
      <c r="J23" s="181" t="s">
        <v>79</v>
      </c>
      <c r="K23" s="182" t="s">
        <v>34</v>
      </c>
      <c r="L23" s="181" t="s">
        <v>35</v>
      </c>
      <c r="M23" s="181" t="s">
        <v>36</v>
      </c>
      <c r="N23" s="185" t="s">
        <v>24</v>
      </c>
    </row>
    <row r="24" spans="1:14" x14ac:dyDescent="0.15">
      <c r="A24" s="183" t="s">
        <v>85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9">
        <f>SUM(B24:M24)</f>
        <v>0</v>
      </c>
    </row>
    <row r="25" spans="1:14" x14ac:dyDescent="0.15">
      <c r="A25" s="183" t="s">
        <v>87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9">
        <f t="shared" ref="N25:N27" si="2">SUM(B25:M25)</f>
        <v>0</v>
      </c>
    </row>
    <row r="26" spans="1:14" ht="13" x14ac:dyDescent="0.15">
      <c r="A26" s="184" t="s">
        <v>95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9">
        <f t="shared" si="2"/>
        <v>0</v>
      </c>
    </row>
    <row r="27" spans="1:14" ht="13" x14ac:dyDescent="0.15">
      <c r="A27" s="184" t="s">
        <v>96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9">
        <f t="shared" si="2"/>
        <v>0</v>
      </c>
    </row>
    <row r="30" spans="1:14" x14ac:dyDescent="0.15">
      <c r="A30" s="190" t="str">
        <f>'componentes POA'!C174</f>
        <v>ENTREVISTAS</v>
      </c>
    </row>
    <row r="31" spans="1:14" x14ac:dyDescent="0.15">
      <c r="A31" s="182" t="s">
        <v>214</v>
      </c>
      <c r="B31" s="182" t="s">
        <v>26</v>
      </c>
      <c r="C31" s="181" t="s">
        <v>27</v>
      </c>
      <c r="D31" s="181" t="s">
        <v>28</v>
      </c>
      <c r="E31" s="182" t="s">
        <v>29</v>
      </c>
      <c r="F31" s="181" t="s">
        <v>30</v>
      </c>
      <c r="G31" s="181" t="s">
        <v>31</v>
      </c>
      <c r="H31" s="182" t="s">
        <v>32</v>
      </c>
      <c r="I31" s="181" t="s">
        <v>33</v>
      </c>
      <c r="J31" s="181" t="s">
        <v>79</v>
      </c>
      <c r="K31" s="182" t="s">
        <v>34</v>
      </c>
      <c r="L31" s="181" t="s">
        <v>35</v>
      </c>
      <c r="M31" s="181" t="s">
        <v>36</v>
      </c>
      <c r="N31" s="185" t="s">
        <v>24</v>
      </c>
    </row>
    <row r="32" spans="1:14" x14ac:dyDescent="0.15">
      <c r="A32" s="183" t="s">
        <v>85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9">
        <f>SUM(B32:M32)</f>
        <v>0</v>
      </c>
    </row>
    <row r="33" spans="1:14" x14ac:dyDescent="0.15">
      <c r="A33" s="183" t="s">
        <v>87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9">
        <f t="shared" ref="N33:N35" si="3">SUM(B33:M33)</f>
        <v>0</v>
      </c>
    </row>
    <row r="34" spans="1:14" ht="13" x14ac:dyDescent="0.15">
      <c r="A34" s="184" t="s">
        <v>95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9">
        <f t="shared" si="3"/>
        <v>0</v>
      </c>
    </row>
    <row r="35" spans="1:14" ht="13" x14ac:dyDescent="0.15">
      <c r="A35" s="184" t="s">
        <v>96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9">
        <f t="shared" si="3"/>
        <v>0</v>
      </c>
    </row>
  </sheetData>
  <sheetProtection password="EBF7" sheet="1" objects="1" scenarios="1"/>
  <protectedRanges>
    <protectedRange sqref="B32:M35" name="Rango4"/>
    <protectedRange sqref="B16:M19" name="Rango2"/>
    <protectedRange sqref="B8:M11" name="Rango1"/>
    <protectedRange sqref="B24:M27" name="Rango3"/>
  </protectedRanges>
  <pageMargins left="0.23622047244094491" right="0.23622047244094491" top="0.74803149606299213" bottom="0.74803149606299213" header="0.31496062992125984" footer="0.31496062992125984"/>
  <pageSetup scale="8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3:I21"/>
  <sheetViews>
    <sheetView zoomScale="133" zoomScaleNormal="115" zoomScalePageLayoutView="115" workbookViewId="0">
      <selection activeCell="B17" sqref="B17"/>
    </sheetView>
  </sheetViews>
  <sheetFormatPr baseColWidth="10" defaultRowHeight="11" x14ac:dyDescent="0.15"/>
  <cols>
    <col min="1" max="1" width="17" style="136" customWidth="1"/>
    <col min="2" max="2" width="30.5" style="136" customWidth="1"/>
    <col min="3" max="3" width="10.83203125" style="136"/>
    <col min="4" max="4" width="13" style="136" customWidth="1"/>
    <col min="5" max="5" width="10.5" style="136" customWidth="1"/>
    <col min="6" max="6" width="12.33203125" style="136" customWidth="1"/>
    <col min="7" max="7" width="13.5" style="136" customWidth="1"/>
    <col min="8" max="8" width="9.5" style="136" customWidth="1"/>
    <col min="9" max="9" width="22.83203125" style="136" customWidth="1"/>
    <col min="10" max="16384" width="10.83203125" style="136"/>
  </cols>
  <sheetData>
    <row r="3" spans="1:9" ht="18" x14ac:dyDescent="0.2">
      <c r="D3" s="137" t="s">
        <v>100</v>
      </c>
    </row>
    <row r="4" spans="1:9" ht="18" x14ac:dyDescent="0.2">
      <c r="D4" s="137" t="s">
        <v>291</v>
      </c>
    </row>
    <row r="10" spans="1:9" x14ac:dyDescent="0.15">
      <c r="A10" s="138" t="s">
        <v>103</v>
      </c>
      <c r="B10" s="308" t="str">
        <f>'Caratula POA'!C9</f>
        <v>Comunicación Social</v>
      </c>
      <c r="C10" s="309"/>
    </row>
    <row r="12" spans="1:9" x14ac:dyDescent="0.15">
      <c r="A12" s="139" t="s">
        <v>104</v>
      </c>
      <c r="B12" s="310" t="str">
        <f>'componentes POA'!C5</f>
        <v>5.9 Gobierno Plural y Tolerante</v>
      </c>
      <c r="C12" s="311"/>
    </row>
    <row r="13" spans="1:9" x14ac:dyDescent="0.15">
      <c r="A13" s="140" t="s">
        <v>105</v>
      </c>
      <c r="B13" s="312"/>
      <c r="C13" s="313"/>
    </row>
    <row r="15" spans="1:9" ht="24" x14ac:dyDescent="0.15">
      <c r="A15" s="141" t="s">
        <v>106</v>
      </c>
      <c r="B15" s="141" t="s">
        <v>107</v>
      </c>
      <c r="C15" s="141" t="s">
        <v>108</v>
      </c>
      <c r="D15" s="141" t="s">
        <v>109</v>
      </c>
      <c r="E15" s="141" t="s">
        <v>110</v>
      </c>
      <c r="F15" s="141" t="s">
        <v>111</v>
      </c>
      <c r="G15" s="141" t="s">
        <v>112</v>
      </c>
      <c r="H15" s="141" t="s">
        <v>113</v>
      </c>
      <c r="I15" s="141" t="s">
        <v>99</v>
      </c>
    </row>
    <row r="16" spans="1:9" ht="70.5" customHeight="1" x14ac:dyDescent="0.15">
      <c r="A16" s="145" t="s">
        <v>97</v>
      </c>
      <c r="B16" s="204" t="s">
        <v>267</v>
      </c>
      <c r="C16" s="204" t="s">
        <v>288</v>
      </c>
      <c r="D16" s="204" t="s">
        <v>289</v>
      </c>
      <c r="E16" s="146" t="s">
        <v>114</v>
      </c>
      <c r="F16" s="146" t="s">
        <v>290</v>
      </c>
      <c r="G16" s="146" t="s">
        <v>114</v>
      </c>
      <c r="H16" s="146" t="s">
        <v>119</v>
      </c>
      <c r="I16" s="146"/>
    </row>
    <row r="17" spans="1:9" ht="60" customHeight="1" x14ac:dyDescent="0.15">
      <c r="A17" s="145" t="s">
        <v>98</v>
      </c>
      <c r="B17" s="204" t="s">
        <v>286</v>
      </c>
      <c r="C17" s="204"/>
      <c r="D17" s="204"/>
      <c r="E17" s="146"/>
      <c r="F17" s="146"/>
      <c r="G17" s="146"/>
      <c r="H17" s="146"/>
      <c r="I17" s="146"/>
    </row>
    <row r="18" spans="1:9" ht="72" customHeight="1" x14ac:dyDescent="0.15">
      <c r="A18" s="147" t="str">
        <f>'Caratula POA'!A47</f>
        <v>COBERTURA DE EVENTOS</v>
      </c>
      <c r="B18" s="143" t="str">
        <f>'componentes POA'!C14</f>
        <v>Cobertura de eventos del C. Presidente y de las Direcciones del H. Ayuntamiento de Tonalá.</v>
      </c>
      <c r="C18" s="143" t="str">
        <f>'componentes POA'!C12</f>
        <v>EVENTOS CUBIERTOS</v>
      </c>
      <c r="D18" s="143" t="s">
        <v>273</v>
      </c>
      <c r="E18" s="144" t="s">
        <v>280</v>
      </c>
      <c r="F18" s="143" t="s">
        <v>281</v>
      </c>
      <c r="G18" s="144" t="s">
        <v>114</v>
      </c>
      <c r="H18" s="144" t="str">
        <f>'componentes POA'!J12</f>
        <v>1 Eficacia</v>
      </c>
      <c r="I18" s="144"/>
    </row>
    <row r="19" spans="1:9" ht="87.75" customHeight="1" x14ac:dyDescent="0.15">
      <c r="A19" s="147" t="str">
        <f>'Caratula POA'!A48</f>
        <v>BOLETINES INFORMATIVOS</v>
      </c>
      <c r="B19" s="143" t="str">
        <f>'componentes POA'!C71</f>
        <v>Es una publicación de caracter institucional, enfoncada primordialmente a la difusión de los eventos y campañas del H. Ayuntamiento de Tonalá.</v>
      </c>
      <c r="C19" s="143" t="str">
        <f>'componentes POA'!C69</f>
        <v>BOLETINES PUBLICADOS</v>
      </c>
      <c r="D19" s="143" t="s">
        <v>275</v>
      </c>
      <c r="E19" s="144" t="s">
        <v>280</v>
      </c>
      <c r="F19" s="143" t="s">
        <v>281</v>
      </c>
      <c r="G19" s="144" t="s">
        <v>114</v>
      </c>
      <c r="H19" s="144" t="str">
        <f>'componentes POA'!J69</f>
        <v>1 Eficacia</v>
      </c>
      <c r="I19" s="144"/>
    </row>
    <row r="20" spans="1:9" ht="77.25" customHeight="1" x14ac:dyDescent="0.15">
      <c r="A20" s="147" t="str">
        <f>'Caratula POA'!A49</f>
        <v>NOTAS INFORMATIVAS</v>
      </c>
      <c r="B20" s="143" t="str">
        <f>'componentes POA'!C128</f>
        <v>Es un escrito que permite informar a la ciudadanía  acerca de algún suceso que sea de interés público, a cerca del municipio de Tonalá, que pueda interesarle a cualquier persona, y son realizadas por un periodista.</v>
      </c>
      <c r="C20" s="143" t="str">
        <f>'componentes POA'!C126</f>
        <v>NOTAS INFORMATIVAS</v>
      </c>
      <c r="D20" s="143" t="s">
        <v>276</v>
      </c>
      <c r="E20" s="144" t="s">
        <v>280</v>
      </c>
      <c r="F20" s="143" t="s">
        <v>281</v>
      </c>
      <c r="G20" s="144" t="s">
        <v>114</v>
      </c>
      <c r="H20" s="144" t="str">
        <f>'componentes POA'!J126</f>
        <v>1 Eficacia</v>
      </c>
      <c r="I20" s="144"/>
    </row>
    <row r="21" spans="1:9" ht="90.75" customHeight="1" x14ac:dyDescent="0.15">
      <c r="A21" s="147" t="str">
        <f>'Caratula POA'!A50</f>
        <v>ENTREVISTAS</v>
      </c>
      <c r="B21" s="143" t="str">
        <f>'componentes POA'!C185</f>
        <v xml:space="preserve">Se realizan entrevistas al C. Presidente Municipal, así mismo a funcionarios de H. Ayuntamiento de Tonalá, los entrevistan de un hecho relevante o para dar a conocer algun proyecto o  campañas, donde entablan un diálogo entre el entrevistador o entrevistadores que interrogan y el o los entrevistados que contestan. </v>
      </c>
      <c r="C21" s="143" t="str">
        <f>'componentes POA'!C183</f>
        <v>ENTREVISTAS</v>
      </c>
      <c r="D21" s="143" t="s">
        <v>285</v>
      </c>
      <c r="E21" s="144" t="s">
        <v>280</v>
      </c>
      <c r="F21" s="143" t="s">
        <v>281</v>
      </c>
      <c r="G21" s="144" t="s">
        <v>114</v>
      </c>
      <c r="H21" s="144" t="str">
        <f>'componentes POA'!J183</f>
        <v>1 Eficacia</v>
      </c>
      <c r="I21" s="144"/>
    </row>
  </sheetData>
  <protectedRanges>
    <protectedRange sqref="G16:G21" name="temporalidad"/>
    <protectedRange sqref="H16:H17" name="tipoIndicador"/>
    <protectedRange sqref="D17:D21" name="nomCalculo"/>
    <protectedRange sqref="C17" name="nomIndi"/>
    <protectedRange sqref="B16:B21" name="descripcion"/>
    <protectedRange sqref="E16:F21" name="medicion"/>
    <protectedRange sqref="I16:I21" name="supuestos"/>
    <protectedRange sqref="C16" name="nomIndi_1"/>
    <protectedRange sqref="D16" name="nomCalculo_1"/>
  </protectedRanges>
  <mergeCells count="2">
    <mergeCell ref="B10:C10"/>
    <mergeCell ref="B12:C13"/>
  </mergeCells>
  <pageMargins left="0.23622047244094491" right="0.23622047244094491" top="0.35433070866141736" bottom="0.35433070866141736" header="0.31496062992125984" footer="0.31496062992125984"/>
  <pageSetup scale="87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J40"/>
  <sheetViews>
    <sheetView tabSelected="1" zoomScale="150" workbookViewId="0">
      <selection activeCell="B19" sqref="B19:J21"/>
    </sheetView>
  </sheetViews>
  <sheetFormatPr baseColWidth="10" defaultRowHeight="12" x14ac:dyDescent="0.15"/>
  <cols>
    <col min="1" max="1" width="4.33203125" style="178" customWidth="1"/>
    <col min="2" max="2" width="18.5" style="178" customWidth="1"/>
    <col min="3" max="3" width="4.33203125" style="178" customWidth="1"/>
    <col min="4" max="4" width="18.5" style="178" customWidth="1"/>
    <col min="5" max="5" width="4.33203125" style="178" customWidth="1"/>
    <col min="6" max="6" width="18.5" style="178" customWidth="1"/>
    <col min="7" max="7" width="4.33203125" style="178" customWidth="1"/>
    <col min="8" max="8" width="18.5" style="178" customWidth="1"/>
    <col min="9" max="9" width="4.33203125" style="178" customWidth="1"/>
    <col min="10" max="10" width="18.5" style="178" customWidth="1"/>
    <col min="11" max="11" width="4.33203125" style="178" customWidth="1"/>
    <col min="12" max="16384" width="10.83203125" style="178"/>
  </cols>
  <sheetData>
    <row r="1" spans="1:10" ht="14" x14ac:dyDescent="0.15">
      <c r="A1" s="180" t="s">
        <v>100</v>
      </c>
    </row>
    <row r="2" spans="1:10" ht="14" x14ac:dyDescent="0.15">
      <c r="A2" s="180" t="str">
        <f>'Caratula POA'!C9</f>
        <v>Comunicación Social</v>
      </c>
    </row>
    <row r="3" spans="1:10" ht="14" x14ac:dyDescent="0.15">
      <c r="A3" s="180" t="s">
        <v>293</v>
      </c>
    </row>
    <row r="6" spans="1:10" x14ac:dyDescent="0.15">
      <c r="B6" s="314"/>
      <c r="D6" s="314"/>
      <c r="F6" s="314"/>
      <c r="H6" s="314"/>
      <c r="J6" s="314"/>
    </row>
    <row r="7" spans="1:10" x14ac:dyDescent="0.15">
      <c r="B7" s="315"/>
      <c r="D7" s="315"/>
      <c r="F7" s="315"/>
      <c r="H7" s="315"/>
      <c r="J7" s="315"/>
    </row>
    <row r="8" spans="1:10" x14ac:dyDescent="0.15">
      <c r="B8" s="315"/>
      <c r="D8" s="315"/>
      <c r="F8" s="315"/>
      <c r="H8" s="315"/>
      <c r="J8" s="315"/>
    </row>
    <row r="9" spans="1:10" x14ac:dyDescent="0.15">
      <c r="B9" s="316"/>
      <c r="D9" s="316"/>
      <c r="F9" s="316"/>
      <c r="H9" s="316"/>
      <c r="J9" s="316"/>
    </row>
    <row r="12" spans="1:10" ht="12.75" customHeight="1" x14ac:dyDescent="0.15">
      <c r="B12" s="314"/>
      <c r="D12" s="314" t="s">
        <v>264</v>
      </c>
      <c r="F12" s="314" t="s">
        <v>268</v>
      </c>
      <c r="H12" s="314" t="s">
        <v>266</v>
      </c>
      <c r="J12" s="314"/>
    </row>
    <row r="13" spans="1:10" x14ac:dyDescent="0.15">
      <c r="B13" s="315"/>
      <c r="D13" s="315"/>
      <c r="F13" s="315"/>
      <c r="H13" s="315"/>
      <c r="J13" s="315"/>
    </row>
    <row r="14" spans="1:10" x14ac:dyDescent="0.15">
      <c r="B14" s="315"/>
      <c r="D14" s="315"/>
      <c r="F14" s="315"/>
      <c r="H14" s="315"/>
      <c r="J14" s="315"/>
    </row>
    <row r="15" spans="1:10" ht="56.25" customHeight="1" x14ac:dyDescent="0.15">
      <c r="B15" s="316"/>
      <c r="D15" s="316"/>
      <c r="F15" s="316"/>
      <c r="H15" s="316"/>
      <c r="J15" s="316"/>
    </row>
    <row r="16" spans="1:10" x14ac:dyDescent="0.15">
      <c r="B16" s="179"/>
      <c r="D16" s="179"/>
      <c r="F16" s="179"/>
      <c r="H16" s="179"/>
      <c r="J16" s="179"/>
    </row>
    <row r="17" spans="1:10" x14ac:dyDescent="0.15">
      <c r="A17" s="178" t="s">
        <v>101</v>
      </c>
      <c r="B17" s="179"/>
      <c r="D17" s="179"/>
      <c r="F17" s="179"/>
      <c r="H17" s="179"/>
      <c r="J17" s="179"/>
    </row>
    <row r="19" spans="1:10" x14ac:dyDescent="0.15">
      <c r="B19" s="326" t="s">
        <v>259</v>
      </c>
      <c r="C19" s="327"/>
      <c r="D19" s="327"/>
      <c r="E19" s="327"/>
      <c r="F19" s="327"/>
      <c r="G19" s="327"/>
      <c r="H19" s="327"/>
      <c r="I19" s="327"/>
      <c r="J19" s="328"/>
    </row>
    <row r="20" spans="1:10" x14ac:dyDescent="0.15">
      <c r="B20" s="329"/>
      <c r="C20" s="330"/>
      <c r="D20" s="330"/>
      <c r="E20" s="330"/>
      <c r="F20" s="330"/>
      <c r="G20" s="330"/>
      <c r="H20" s="330"/>
      <c r="I20" s="330"/>
      <c r="J20" s="331"/>
    </row>
    <row r="21" spans="1:10" x14ac:dyDescent="0.15">
      <c r="B21" s="332"/>
      <c r="C21" s="333"/>
      <c r="D21" s="333"/>
      <c r="E21" s="333"/>
      <c r="F21" s="333"/>
      <c r="G21" s="333"/>
      <c r="H21" s="333"/>
      <c r="I21" s="333"/>
      <c r="J21" s="334"/>
    </row>
    <row r="23" spans="1:10" x14ac:dyDescent="0.15">
      <c r="A23" s="178" t="s">
        <v>102</v>
      </c>
    </row>
    <row r="25" spans="1:10" ht="12" customHeight="1" x14ac:dyDescent="0.15">
      <c r="B25" s="317" t="s">
        <v>287</v>
      </c>
      <c r="C25" s="318"/>
      <c r="D25" s="318"/>
      <c r="E25" s="318"/>
      <c r="F25" s="318"/>
      <c r="G25" s="318"/>
      <c r="H25" s="319"/>
      <c r="J25" s="314"/>
    </row>
    <row r="26" spans="1:10" x14ac:dyDescent="0.15">
      <c r="B26" s="320"/>
      <c r="C26" s="321"/>
      <c r="D26" s="321"/>
      <c r="E26" s="321"/>
      <c r="F26" s="321"/>
      <c r="G26" s="321"/>
      <c r="H26" s="322"/>
      <c r="J26" s="315"/>
    </row>
    <row r="27" spans="1:10" x14ac:dyDescent="0.15">
      <c r="B27" s="320"/>
      <c r="C27" s="321"/>
      <c r="D27" s="321"/>
      <c r="E27" s="321"/>
      <c r="F27" s="321"/>
      <c r="G27" s="321"/>
      <c r="H27" s="322"/>
      <c r="J27" s="315"/>
    </row>
    <row r="28" spans="1:10" x14ac:dyDescent="0.15">
      <c r="B28" s="323"/>
      <c r="C28" s="324"/>
      <c r="D28" s="324"/>
      <c r="E28" s="324"/>
      <c r="F28" s="324"/>
      <c r="G28" s="324"/>
      <c r="H28" s="325"/>
      <c r="J28" s="316"/>
    </row>
    <row r="31" spans="1:10" x14ac:dyDescent="0.15">
      <c r="B31" s="314" t="s">
        <v>260</v>
      </c>
      <c r="D31" s="314" t="s">
        <v>261</v>
      </c>
      <c r="F31" s="314" t="s">
        <v>262</v>
      </c>
      <c r="H31" s="314" t="s">
        <v>263</v>
      </c>
      <c r="J31" s="314"/>
    </row>
    <row r="32" spans="1:10" x14ac:dyDescent="0.15">
      <c r="B32" s="315"/>
      <c r="D32" s="315"/>
      <c r="F32" s="315"/>
      <c r="H32" s="315"/>
      <c r="J32" s="315"/>
    </row>
    <row r="33" spans="2:10" x14ac:dyDescent="0.15">
      <c r="B33" s="315"/>
      <c r="D33" s="315"/>
      <c r="F33" s="315"/>
      <c r="H33" s="315"/>
      <c r="J33" s="315"/>
    </row>
    <row r="34" spans="2:10" ht="31.5" customHeight="1" x14ac:dyDescent="0.15">
      <c r="B34" s="316"/>
      <c r="D34" s="316"/>
      <c r="F34" s="316"/>
      <c r="H34" s="316"/>
      <c r="J34" s="316"/>
    </row>
    <row r="37" spans="2:10" x14ac:dyDescent="0.15">
      <c r="B37" s="314"/>
      <c r="D37" s="314"/>
      <c r="F37" s="314"/>
      <c r="H37" s="314"/>
      <c r="J37" s="314"/>
    </row>
    <row r="38" spans="2:10" x14ac:dyDescent="0.15">
      <c r="B38" s="315"/>
      <c r="D38" s="315"/>
      <c r="F38" s="315"/>
      <c r="H38" s="315"/>
      <c r="J38" s="315"/>
    </row>
    <row r="39" spans="2:10" x14ac:dyDescent="0.15">
      <c r="B39" s="315"/>
      <c r="D39" s="315"/>
      <c r="F39" s="315"/>
      <c r="H39" s="315"/>
      <c r="J39" s="315"/>
    </row>
    <row r="40" spans="2:10" x14ac:dyDescent="0.15">
      <c r="B40" s="316"/>
      <c r="D40" s="316"/>
      <c r="F40" s="316"/>
      <c r="H40" s="316"/>
      <c r="J40" s="316"/>
    </row>
  </sheetData>
  <mergeCells count="23">
    <mergeCell ref="B19:J21"/>
    <mergeCell ref="B6:B9"/>
    <mergeCell ref="D6:D9"/>
    <mergeCell ref="F6:F9"/>
    <mergeCell ref="H6:H9"/>
    <mergeCell ref="J6:J9"/>
    <mergeCell ref="B12:B15"/>
    <mergeCell ref="D12:D15"/>
    <mergeCell ref="F12:F15"/>
    <mergeCell ref="H12:H15"/>
    <mergeCell ref="J12:J15"/>
    <mergeCell ref="J25:J28"/>
    <mergeCell ref="B25:H28"/>
    <mergeCell ref="B31:B34"/>
    <mergeCell ref="D31:D34"/>
    <mergeCell ref="F31:F34"/>
    <mergeCell ref="H31:H34"/>
    <mergeCell ref="J31:J34"/>
    <mergeCell ref="B37:B40"/>
    <mergeCell ref="D37:D40"/>
    <mergeCell ref="F37:F40"/>
    <mergeCell ref="H37:H40"/>
    <mergeCell ref="J37:J40"/>
  </mergeCells>
  <pageMargins left="0.70866141732283472" right="0.70866141732283472" top="0.22" bottom="0.23" header="0" footer="0"/>
  <pageSetup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J40"/>
  <sheetViews>
    <sheetView topLeftCell="A2" zoomScale="125" workbookViewId="0">
      <selection activeCell="A3" sqref="A3"/>
    </sheetView>
  </sheetViews>
  <sheetFormatPr baseColWidth="10" defaultRowHeight="12" x14ac:dyDescent="0.15"/>
  <cols>
    <col min="1" max="1" width="4.33203125" style="178" customWidth="1"/>
    <col min="2" max="2" width="18.5" style="178" customWidth="1"/>
    <col min="3" max="3" width="4.33203125" style="178" customWidth="1"/>
    <col min="4" max="4" width="18.5" style="178" customWidth="1"/>
    <col min="5" max="5" width="4.33203125" style="178" customWidth="1"/>
    <col min="6" max="6" width="18.5" style="178" customWidth="1"/>
    <col min="7" max="7" width="4.33203125" style="178" customWidth="1"/>
    <col min="8" max="8" width="18.5" style="178" customWidth="1"/>
    <col min="9" max="9" width="4.33203125" style="178" customWidth="1"/>
    <col min="10" max="10" width="18.5" style="178" customWidth="1"/>
    <col min="11" max="11" width="4.33203125" style="178" customWidth="1"/>
    <col min="12" max="16384" width="10.83203125" style="178"/>
  </cols>
  <sheetData>
    <row r="1" spans="1:10" ht="14" x14ac:dyDescent="0.15">
      <c r="A1" s="180" t="s">
        <v>100</v>
      </c>
    </row>
    <row r="2" spans="1:10" ht="14" x14ac:dyDescent="0.15">
      <c r="A2" s="180" t="str">
        <f>'Caratula POA'!C9</f>
        <v>Comunicación Social</v>
      </c>
    </row>
    <row r="3" spans="1:10" ht="14" x14ac:dyDescent="0.15">
      <c r="A3" s="180" t="s">
        <v>292</v>
      </c>
    </row>
    <row r="6" spans="1:10" x14ac:dyDescent="0.15">
      <c r="B6" s="314"/>
      <c r="D6" s="314"/>
      <c r="F6" s="314"/>
      <c r="H6" s="314"/>
      <c r="J6" s="314"/>
    </row>
    <row r="7" spans="1:10" x14ac:dyDescent="0.15">
      <c r="B7" s="315"/>
      <c r="D7" s="315"/>
      <c r="F7" s="315"/>
      <c r="H7" s="315"/>
      <c r="J7" s="315"/>
    </row>
    <row r="8" spans="1:10" x14ac:dyDescent="0.15">
      <c r="B8" s="315"/>
      <c r="D8" s="315"/>
      <c r="F8" s="315"/>
      <c r="H8" s="315"/>
      <c r="J8" s="315"/>
    </row>
    <row r="9" spans="1:10" x14ac:dyDescent="0.15">
      <c r="B9" s="316"/>
      <c r="D9" s="316"/>
      <c r="F9" s="316"/>
      <c r="H9" s="316"/>
      <c r="J9" s="316"/>
    </row>
    <row r="12" spans="1:10" x14ac:dyDescent="0.15">
      <c r="B12" s="314"/>
      <c r="D12" s="314" t="s">
        <v>265</v>
      </c>
      <c r="F12" s="314" t="s">
        <v>270</v>
      </c>
      <c r="H12" s="314" t="s">
        <v>269</v>
      </c>
      <c r="J12" s="314"/>
    </row>
    <row r="13" spans="1:10" x14ac:dyDescent="0.15">
      <c r="B13" s="315"/>
      <c r="D13" s="315"/>
      <c r="F13" s="315"/>
      <c r="H13" s="315"/>
      <c r="J13" s="315"/>
    </row>
    <row r="14" spans="1:10" x14ac:dyDescent="0.15">
      <c r="B14" s="315"/>
      <c r="D14" s="315"/>
      <c r="F14" s="315"/>
      <c r="H14" s="315"/>
      <c r="J14" s="315"/>
    </row>
    <row r="15" spans="1:10" ht="43.5" customHeight="1" x14ac:dyDescent="0.15">
      <c r="B15" s="316"/>
      <c r="D15" s="316"/>
      <c r="F15" s="316"/>
      <c r="H15" s="316"/>
      <c r="J15" s="316"/>
    </row>
    <row r="16" spans="1:10" x14ac:dyDescent="0.15">
      <c r="B16" s="179"/>
      <c r="D16" s="179"/>
      <c r="F16" s="179"/>
      <c r="H16" s="179"/>
      <c r="J16" s="179"/>
    </row>
    <row r="17" spans="1:10" x14ac:dyDescent="0.15">
      <c r="A17" s="178" t="s">
        <v>208</v>
      </c>
      <c r="B17" s="179"/>
      <c r="D17" s="179"/>
      <c r="F17" s="179"/>
      <c r="H17" s="179"/>
      <c r="J17" s="179"/>
    </row>
    <row r="19" spans="1:10" x14ac:dyDescent="0.15">
      <c r="B19" s="326" t="s">
        <v>279</v>
      </c>
      <c r="C19" s="327"/>
      <c r="D19" s="327"/>
      <c r="E19" s="327"/>
      <c r="F19" s="327"/>
      <c r="G19" s="327"/>
      <c r="H19" s="327"/>
      <c r="I19" s="327"/>
      <c r="J19" s="328"/>
    </row>
    <row r="20" spans="1:10" x14ac:dyDescent="0.15">
      <c r="B20" s="329"/>
      <c r="C20" s="330"/>
      <c r="D20" s="330"/>
      <c r="E20" s="330"/>
      <c r="F20" s="330"/>
      <c r="G20" s="330"/>
      <c r="H20" s="330"/>
      <c r="I20" s="330"/>
      <c r="J20" s="331"/>
    </row>
    <row r="21" spans="1:10" x14ac:dyDescent="0.15">
      <c r="B21" s="332"/>
      <c r="C21" s="333"/>
      <c r="D21" s="333"/>
      <c r="E21" s="333"/>
      <c r="F21" s="333"/>
      <c r="G21" s="333"/>
      <c r="H21" s="333"/>
      <c r="I21" s="333"/>
      <c r="J21" s="334"/>
    </row>
    <row r="23" spans="1:10" x14ac:dyDescent="0.15">
      <c r="A23" s="178" t="s">
        <v>209</v>
      </c>
    </row>
    <row r="25" spans="1:10" ht="12" customHeight="1" x14ac:dyDescent="0.15">
      <c r="B25" s="317" t="s">
        <v>286</v>
      </c>
      <c r="C25" s="318"/>
      <c r="D25" s="318"/>
      <c r="E25" s="318"/>
      <c r="F25" s="318"/>
      <c r="G25" s="318"/>
      <c r="H25" s="319"/>
      <c r="J25" s="314"/>
    </row>
    <row r="26" spans="1:10" x14ac:dyDescent="0.15">
      <c r="B26" s="320"/>
      <c r="C26" s="321"/>
      <c r="D26" s="321"/>
      <c r="E26" s="321"/>
      <c r="F26" s="321"/>
      <c r="G26" s="321"/>
      <c r="H26" s="322"/>
      <c r="J26" s="315"/>
    </row>
    <row r="27" spans="1:10" x14ac:dyDescent="0.15">
      <c r="B27" s="320"/>
      <c r="C27" s="321"/>
      <c r="D27" s="321"/>
      <c r="E27" s="321"/>
      <c r="F27" s="321"/>
      <c r="G27" s="321"/>
      <c r="H27" s="322"/>
      <c r="J27" s="315"/>
    </row>
    <row r="28" spans="1:10" ht="25.5" customHeight="1" x14ac:dyDescent="0.15">
      <c r="B28" s="323"/>
      <c r="C28" s="324"/>
      <c r="D28" s="324"/>
      <c r="E28" s="324"/>
      <c r="F28" s="324"/>
      <c r="G28" s="324"/>
      <c r="H28" s="325"/>
      <c r="J28" s="316"/>
    </row>
    <row r="31" spans="1:10" x14ac:dyDescent="0.15">
      <c r="B31" s="314" t="str">
        <f>'Caratula POA'!A47</f>
        <v>COBERTURA DE EVENTOS</v>
      </c>
      <c r="D31" s="314" t="str">
        <f>'Caratula POA'!A48</f>
        <v>BOLETINES INFORMATIVOS</v>
      </c>
      <c r="F31" s="314" t="str">
        <f>'Caratula POA'!A49</f>
        <v>NOTAS INFORMATIVAS</v>
      </c>
      <c r="H31" s="314" t="str">
        <f>'Caratula POA'!A50</f>
        <v>ENTREVISTAS</v>
      </c>
      <c r="J31" s="314"/>
    </row>
    <row r="32" spans="1:10" x14ac:dyDescent="0.15">
      <c r="B32" s="315"/>
      <c r="D32" s="315"/>
      <c r="F32" s="315"/>
      <c r="H32" s="315"/>
      <c r="J32" s="315"/>
    </row>
    <row r="33" spans="2:10" x14ac:dyDescent="0.15">
      <c r="B33" s="315"/>
      <c r="D33" s="315"/>
      <c r="F33" s="315"/>
      <c r="H33" s="315"/>
      <c r="J33" s="315"/>
    </row>
    <row r="34" spans="2:10" x14ac:dyDescent="0.15">
      <c r="B34" s="316"/>
      <c r="D34" s="316"/>
      <c r="F34" s="316"/>
      <c r="H34" s="316"/>
      <c r="J34" s="316"/>
    </row>
    <row r="37" spans="2:10" x14ac:dyDescent="0.15">
      <c r="B37" s="314"/>
      <c r="D37" s="314"/>
      <c r="F37" s="314"/>
      <c r="H37" s="314"/>
      <c r="J37" s="314"/>
    </row>
    <row r="38" spans="2:10" x14ac:dyDescent="0.15">
      <c r="B38" s="315"/>
      <c r="D38" s="315"/>
      <c r="F38" s="315"/>
      <c r="H38" s="315"/>
      <c r="J38" s="315"/>
    </row>
    <row r="39" spans="2:10" x14ac:dyDescent="0.15">
      <c r="B39" s="315"/>
      <c r="D39" s="315"/>
      <c r="F39" s="315"/>
      <c r="H39" s="315"/>
      <c r="J39" s="315"/>
    </row>
    <row r="40" spans="2:10" x14ac:dyDescent="0.15">
      <c r="B40" s="316"/>
      <c r="D40" s="316"/>
      <c r="F40" s="316"/>
      <c r="H40" s="316"/>
      <c r="J40" s="316"/>
    </row>
  </sheetData>
  <mergeCells count="23">
    <mergeCell ref="B19:J21"/>
    <mergeCell ref="B6:B9"/>
    <mergeCell ref="D6:D9"/>
    <mergeCell ref="F6:F9"/>
    <mergeCell ref="H6:H9"/>
    <mergeCell ref="J6:J9"/>
    <mergeCell ref="B12:B15"/>
    <mergeCell ref="D12:D15"/>
    <mergeCell ref="F12:F15"/>
    <mergeCell ref="H12:H15"/>
    <mergeCell ref="J12:J15"/>
    <mergeCell ref="J25:J28"/>
    <mergeCell ref="B25:H28"/>
    <mergeCell ref="B31:B34"/>
    <mergeCell ref="D31:D34"/>
    <mergeCell ref="F31:F34"/>
    <mergeCell ref="H31:H34"/>
    <mergeCell ref="J31:J34"/>
    <mergeCell ref="B37:B40"/>
    <mergeCell ref="D37:D40"/>
    <mergeCell ref="F37:F40"/>
    <mergeCell ref="H37:H40"/>
    <mergeCell ref="J37:J40"/>
  </mergeCells>
  <pageMargins left="0.70866141732283472" right="0.70866141732283472" top="0.22" bottom="0.23" header="0" footer="0"/>
  <pageSetup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</sheetPr>
  <dimension ref="A1:O42"/>
  <sheetViews>
    <sheetView zoomScale="160" workbookViewId="0">
      <pane xSplit="3" ySplit="8" topLeftCell="D12" activePane="bottomRight" state="frozen"/>
      <selection activeCell="A5" sqref="A5"/>
      <selection pane="topRight" activeCell="A5" sqref="A5"/>
      <selection pane="bottomLeft" activeCell="A5" sqref="A5"/>
      <selection pane="bottomRight" activeCell="F11" sqref="F11"/>
    </sheetView>
  </sheetViews>
  <sheetFormatPr baseColWidth="10" defaultRowHeight="13" x14ac:dyDescent="0.15"/>
  <cols>
    <col min="1" max="1" width="2.5" style="68" customWidth="1"/>
    <col min="2" max="2" width="10.83203125" style="68"/>
    <col min="3" max="3" width="41.33203125" style="68" customWidth="1"/>
    <col min="4" max="15" width="6.1640625" style="68" customWidth="1"/>
    <col min="16" max="16384" width="10.83203125" style="68"/>
  </cols>
  <sheetData>
    <row r="1" spans="1:15" ht="18" x14ac:dyDescent="0.2">
      <c r="A1" s="67" t="s">
        <v>25</v>
      </c>
    </row>
    <row r="2" spans="1:15" x14ac:dyDescent="0.15">
      <c r="A2" s="69" t="str">
        <f>'Caratula POA'!C9</f>
        <v>Comunicación Social</v>
      </c>
    </row>
    <row r="3" spans="1:15" x14ac:dyDescent="0.15">
      <c r="A3" s="69" t="s">
        <v>44</v>
      </c>
    </row>
    <row r="7" spans="1:15" x14ac:dyDescent="0.15">
      <c r="B7" s="71" t="s">
        <v>45</v>
      </c>
      <c r="C7" s="71" t="s">
        <v>46</v>
      </c>
      <c r="D7" s="72"/>
      <c r="E7" s="73"/>
      <c r="F7" s="73"/>
      <c r="G7" s="73"/>
      <c r="H7" s="73"/>
      <c r="I7" s="73" t="s">
        <v>47</v>
      </c>
      <c r="J7" s="73"/>
      <c r="K7" s="73"/>
      <c r="L7" s="73"/>
      <c r="M7" s="73"/>
      <c r="N7" s="73"/>
      <c r="O7" s="74"/>
    </row>
    <row r="8" spans="1:15" x14ac:dyDescent="0.15">
      <c r="B8" s="75"/>
      <c r="C8" s="75"/>
      <c r="D8" s="76" t="s">
        <v>48</v>
      </c>
      <c r="E8" s="76" t="s">
        <v>49</v>
      </c>
      <c r="F8" s="76" t="s">
        <v>50</v>
      </c>
      <c r="G8" s="76" t="s">
        <v>51</v>
      </c>
      <c r="H8" s="76" t="s">
        <v>52</v>
      </c>
      <c r="I8" s="76" t="s">
        <v>53</v>
      </c>
      <c r="J8" s="76" t="s">
        <v>54</v>
      </c>
      <c r="K8" s="76" t="s">
        <v>55</v>
      </c>
      <c r="L8" s="76" t="s">
        <v>56</v>
      </c>
      <c r="M8" s="76" t="s">
        <v>57</v>
      </c>
      <c r="N8" s="76" t="s">
        <v>58</v>
      </c>
      <c r="O8" s="76" t="s">
        <v>59</v>
      </c>
    </row>
    <row r="9" spans="1:15" x14ac:dyDescent="0.15"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1:15" x14ac:dyDescent="0.15">
      <c r="B10" s="70"/>
      <c r="C10" s="77" t="s">
        <v>61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</row>
    <row r="11" spans="1:15" x14ac:dyDescent="0.15">
      <c r="B11" s="70" t="s">
        <v>60</v>
      </c>
      <c r="C11" s="77" t="str">
        <f>'componentes POA'!D1</f>
        <v>COBERTURA DE EVENTOS</v>
      </c>
      <c r="D11" s="208"/>
      <c r="E11" s="208"/>
      <c r="F11" s="70"/>
      <c r="G11" s="70"/>
      <c r="H11" s="70"/>
      <c r="I11" s="70"/>
      <c r="J11" s="70"/>
      <c r="K11" s="70"/>
      <c r="L11" s="70"/>
      <c r="M11" s="70"/>
      <c r="N11" s="70"/>
      <c r="O11" s="70"/>
    </row>
    <row r="12" spans="1:15" x14ac:dyDescent="0.15">
      <c r="B12" s="70"/>
      <c r="C12" s="205" t="s">
        <v>226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</row>
    <row r="13" spans="1:15" x14ac:dyDescent="0.15">
      <c r="B13" s="70"/>
      <c r="C13" s="205" t="s">
        <v>227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</row>
    <row r="14" spans="1:15" x14ac:dyDescent="0.15">
      <c r="B14" s="70"/>
      <c r="C14" s="205" t="s">
        <v>228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</row>
    <row r="15" spans="1:15" x14ac:dyDescent="0.15">
      <c r="B15" s="70"/>
      <c r="C15" s="205" t="s">
        <v>229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</row>
    <row r="16" spans="1:15" x14ac:dyDescent="0.15">
      <c r="B16" s="70"/>
      <c r="C16" s="77" t="s">
        <v>62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spans="2:15" x14ac:dyDescent="0.15">
      <c r="B17" s="70" t="s">
        <v>60</v>
      </c>
      <c r="C17" s="77" t="str">
        <f>'componentes POA'!C60:G60</f>
        <v>BOLETINES INFORMATIVOS</v>
      </c>
      <c r="D17" s="208"/>
      <c r="E17" s="208"/>
      <c r="F17" s="70"/>
      <c r="G17" s="70"/>
      <c r="H17" s="70"/>
      <c r="I17" s="70"/>
      <c r="J17" s="70"/>
      <c r="K17" s="70"/>
      <c r="L17" s="70"/>
      <c r="M17" s="70"/>
      <c r="N17" s="70"/>
      <c r="O17" s="70"/>
    </row>
    <row r="18" spans="2:15" x14ac:dyDescent="0.15">
      <c r="B18" s="70"/>
      <c r="C18" s="206" t="s">
        <v>237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</row>
    <row r="19" spans="2:15" x14ac:dyDescent="0.15">
      <c r="B19" s="70"/>
      <c r="C19" s="206" t="s">
        <v>238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</row>
    <row r="20" spans="2:15" x14ac:dyDescent="0.15">
      <c r="B20" s="70"/>
      <c r="C20" s="205" t="s">
        <v>239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</row>
    <row r="21" spans="2:15" x14ac:dyDescent="0.15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</row>
    <row r="22" spans="2:15" x14ac:dyDescent="0.15">
      <c r="B22" s="70"/>
      <c r="C22" s="77" t="s">
        <v>63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</row>
    <row r="23" spans="2:15" x14ac:dyDescent="0.15">
      <c r="B23" s="70" t="s">
        <v>60</v>
      </c>
      <c r="C23" s="77" t="str">
        <f>'componentes POA'!C117:G117</f>
        <v>NOTAS INFORMATIVAS</v>
      </c>
      <c r="D23" s="208"/>
      <c r="E23" s="208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4" spans="2:15" x14ac:dyDescent="0.15">
      <c r="B24" s="70"/>
      <c r="C24" s="206" t="s">
        <v>245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</row>
    <row r="25" spans="2:15" x14ac:dyDescent="0.15">
      <c r="B25" s="70"/>
      <c r="C25" s="206" t="s">
        <v>246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spans="2:15" x14ac:dyDescent="0.15">
      <c r="B26" s="70"/>
      <c r="C26" s="206" t="s">
        <v>247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</row>
    <row r="27" spans="2:15" x14ac:dyDescent="0.15">
      <c r="B27" s="70"/>
      <c r="C27" s="77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</row>
    <row r="28" spans="2:15" x14ac:dyDescent="0.15">
      <c r="B28" s="70"/>
      <c r="C28" s="77" t="s">
        <v>64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</row>
    <row r="29" spans="2:15" x14ac:dyDescent="0.15">
      <c r="B29" s="70" t="s">
        <v>60</v>
      </c>
      <c r="C29" s="77" t="str">
        <f>'componentes POA'!C174:G174</f>
        <v>ENTREVISTAS</v>
      </c>
      <c r="D29" s="208"/>
      <c r="E29" s="208"/>
      <c r="F29" s="70"/>
      <c r="G29" s="70"/>
      <c r="H29" s="70"/>
      <c r="I29" s="70"/>
      <c r="J29" s="70"/>
      <c r="K29" s="70"/>
      <c r="L29" s="70"/>
      <c r="M29" s="70"/>
      <c r="N29" s="70"/>
      <c r="O29" s="70"/>
    </row>
    <row r="30" spans="2:15" x14ac:dyDescent="0.15">
      <c r="B30" s="70"/>
      <c r="C30" s="205" t="s">
        <v>256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2:15" x14ac:dyDescent="0.15">
      <c r="B31" s="70"/>
      <c r="C31" s="207" t="s">
        <v>257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2:15" x14ac:dyDescent="0.15">
      <c r="B32" s="70"/>
      <c r="C32" s="205" t="s">
        <v>258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2:15" x14ac:dyDescent="0.15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  <row r="34" spans="2:15" x14ac:dyDescent="0.15">
      <c r="B34" s="70"/>
      <c r="C34" s="77" t="s">
        <v>65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</row>
    <row r="35" spans="2:15" x14ac:dyDescent="0.15">
      <c r="B35" s="70"/>
      <c r="C35" s="70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</row>
    <row r="36" spans="2:15" x14ac:dyDescent="0.15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2:15" x14ac:dyDescent="0.15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</row>
    <row r="38" spans="2:15" x14ac:dyDescent="0.15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</row>
    <row r="39" spans="2:15" x14ac:dyDescent="0.15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</row>
    <row r="40" spans="2:15" x14ac:dyDescent="0.15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</row>
    <row r="41" spans="2:15" x14ac:dyDescent="0.15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2" spans="2:15" x14ac:dyDescent="0.15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</row>
  </sheetData>
  <protectedRanges>
    <protectedRange sqref="C12:C15" name="c1actividades"/>
    <protectedRange sqref="C18:C20" name="c2actividades"/>
    <protectedRange sqref="C24:C26" name="c3actividades"/>
    <protectedRange sqref="C30:C32" name="c4actividades"/>
  </protectedRanges>
  <pageMargins left="0.46" right="0.41" top="0.6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</sheetPr>
  <dimension ref="A1:P411"/>
  <sheetViews>
    <sheetView zoomScale="75" zoomScaleNormal="75" zoomScalePageLayoutView="75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C6" sqref="C6"/>
    </sheetView>
  </sheetViews>
  <sheetFormatPr baseColWidth="10" defaultColWidth="11.5" defaultRowHeight="15" x14ac:dyDescent="0.2"/>
  <cols>
    <col min="1" max="1" width="3.5" customWidth="1"/>
    <col min="2" max="2" width="15.1640625" customWidth="1"/>
    <col min="3" max="3" width="33.5" customWidth="1"/>
    <col min="4" max="4" width="16.33203125" style="151" customWidth="1"/>
    <col min="5" max="5" width="18.1640625" style="151" customWidth="1"/>
    <col min="6" max="6" width="16.1640625" style="151" customWidth="1"/>
    <col min="7" max="8" width="16.5" style="151" customWidth="1"/>
    <col min="9" max="9" width="15.83203125" style="151" customWidth="1"/>
    <col min="10" max="10" width="16.5" style="151" customWidth="1"/>
    <col min="11" max="11" width="18.5" style="151" customWidth="1"/>
    <col min="12" max="12" width="18.6640625" style="151" customWidth="1"/>
    <col min="13" max="13" width="16.5" style="151" customWidth="1"/>
    <col min="14" max="14" width="17.5" style="151" customWidth="1"/>
    <col min="15" max="16" width="16.33203125" style="151" customWidth="1"/>
  </cols>
  <sheetData>
    <row r="1" spans="1:16" ht="20" x14ac:dyDescent="0.2">
      <c r="A1" s="150" t="s">
        <v>25</v>
      </c>
    </row>
    <row r="2" spans="1:16" ht="16" x14ac:dyDescent="0.2">
      <c r="A2" s="152" t="s">
        <v>124</v>
      </c>
    </row>
    <row r="3" spans="1:16" ht="16" x14ac:dyDescent="0.2">
      <c r="A3" s="152" t="s">
        <v>206</v>
      </c>
    </row>
    <row r="6" spans="1:16" ht="16" x14ac:dyDescent="0.2">
      <c r="B6" s="153" t="s">
        <v>125</v>
      </c>
      <c r="C6" s="152" t="str">
        <f>'Egresos Ejercidos Reales'!C6</f>
        <v>Comunicación Social</v>
      </c>
    </row>
    <row r="8" spans="1:16" ht="16" x14ac:dyDescent="0.2">
      <c r="B8" s="154" t="s">
        <v>126</v>
      </c>
      <c r="C8" s="155" t="s">
        <v>127</v>
      </c>
      <c r="D8" s="156" t="s">
        <v>26</v>
      </c>
      <c r="E8" s="156" t="s">
        <v>27</v>
      </c>
      <c r="F8" s="156" t="s">
        <v>28</v>
      </c>
      <c r="G8" s="156" t="s">
        <v>29</v>
      </c>
      <c r="H8" s="156" t="s">
        <v>30</v>
      </c>
      <c r="I8" s="156" t="s">
        <v>31</v>
      </c>
      <c r="J8" s="156" t="s">
        <v>32</v>
      </c>
      <c r="K8" s="156" t="s">
        <v>33</v>
      </c>
      <c r="L8" s="156" t="s">
        <v>128</v>
      </c>
      <c r="M8" s="156" t="s">
        <v>34</v>
      </c>
      <c r="N8" s="156" t="s">
        <v>35</v>
      </c>
      <c r="O8" s="156" t="s">
        <v>36</v>
      </c>
      <c r="P8" s="156" t="s">
        <v>24</v>
      </c>
    </row>
    <row r="9" spans="1:16" ht="16" x14ac:dyDescent="0.2">
      <c r="B9" s="335" t="s">
        <v>129</v>
      </c>
      <c r="C9" s="336"/>
      <c r="D9" s="157">
        <f>SUM(D10:D14)</f>
        <v>100</v>
      </c>
      <c r="E9" s="157">
        <f t="shared" ref="E9:P9" si="0">SUM(E10:E14)</f>
        <v>0</v>
      </c>
      <c r="F9" s="157">
        <f t="shared" si="0"/>
        <v>0</v>
      </c>
      <c r="G9" s="157">
        <f t="shared" si="0"/>
        <v>0</v>
      </c>
      <c r="H9" s="157">
        <f t="shared" si="0"/>
        <v>0</v>
      </c>
      <c r="I9" s="157">
        <f t="shared" si="0"/>
        <v>0</v>
      </c>
      <c r="J9" s="157">
        <f t="shared" si="0"/>
        <v>0</v>
      </c>
      <c r="K9" s="157">
        <f t="shared" si="0"/>
        <v>0</v>
      </c>
      <c r="L9" s="157">
        <f t="shared" si="0"/>
        <v>0</v>
      </c>
      <c r="M9" s="157">
        <f t="shared" si="0"/>
        <v>0</v>
      </c>
      <c r="N9" s="157">
        <f t="shared" si="0"/>
        <v>0</v>
      </c>
      <c r="O9" s="157">
        <f t="shared" si="0"/>
        <v>0</v>
      </c>
      <c r="P9" s="157">
        <f t="shared" si="0"/>
        <v>100</v>
      </c>
    </row>
    <row r="10" spans="1:16" ht="34" x14ac:dyDescent="0.2">
      <c r="B10" s="158">
        <v>1100</v>
      </c>
      <c r="C10" s="159" t="s">
        <v>130</v>
      </c>
      <c r="D10" s="160">
        <v>100</v>
      </c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1">
        <f t="shared" ref="P10:P15" si="1">SUM(D10:O10)</f>
        <v>100</v>
      </c>
    </row>
    <row r="11" spans="1:16" ht="34" x14ac:dyDescent="0.2">
      <c r="B11" s="158">
        <v>1200</v>
      </c>
      <c r="C11" s="159" t="s">
        <v>131</v>
      </c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1">
        <f t="shared" si="1"/>
        <v>0</v>
      </c>
    </row>
    <row r="12" spans="1:16" ht="34" x14ac:dyDescent="0.2">
      <c r="B12" s="158">
        <v>1300</v>
      </c>
      <c r="C12" s="159" t="s">
        <v>132</v>
      </c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1">
        <f t="shared" si="1"/>
        <v>0</v>
      </c>
    </row>
    <row r="13" spans="1:16" ht="16" x14ac:dyDescent="0.2">
      <c r="B13" s="158">
        <v>1400</v>
      </c>
      <c r="C13" s="162" t="s">
        <v>133</v>
      </c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1">
        <f t="shared" si="1"/>
        <v>0</v>
      </c>
    </row>
    <row r="14" spans="1:16" ht="34" x14ac:dyDescent="0.2">
      <c r="B14" s="158">
        <v>1500</v>
      </c>
      <c r="C14" s="159" t="s">
        <v>134</v>
      </c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1">
        <f t="shared" si="1"/>
        <v>0</v>
      </c>
    </row>
    <row r="15" spans="1:16" ht="16" x14ac:dyDescent="0.2">
      <c r="B15" s="163"/>
      <c r="C15" s="164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1">
        <f t="shared" si="1"/>
        <v>0</v>
      </c>
    </row>
    <row r="16" spans="1:16" ht="16" x14ac:dyDescent="0.2">
      <c r="B16" s="335" t="s">
        <v>135</v>
      </c>
      <c r="C16" s="336"/>
      <c r="D16" s="165">
        <f>SUM(D17:D24)</f>
        <v>0</v>
      </c>
      <c r="E16" s="165">
        <f>SUM(E17:E24)</f>
        <v>0</v>
      </c>
      <c r="F16" s="165">
        <f t="shared" ref="F16:P16" si="2">SUM(F17:F24)</f>
        <v>0</v>
      </c>
      <c r="G16" s="165">
        <f t="shared" si="2"/>
        <v>0</v>
      </c>
      <c r="H16" s="165">
        <f t="shared" si="2"/>
        <v>0</v>
      </c>
      <c r="I16" s="165">
        <f t="shared" si="2"/>
        <v>0</v>
      </c>
      <c r="J16" s="165">
        <f t="shared" si="2"/>
        <v>0</v>
      </c>
      <c r="K16" s="165">
        <f t="shared" si="2"/>
        <v>0</v>
      </c>
      <c r="L16" s="165">
        <f t="shared" si="2"/>
        <v>0</v>
      </c>
      <c r="M16" s="165">
        <f t="shared" si="2"/>
        <v>0</v>
      </c>
      <c r="N16" s="165">
        <f t="shared" si="2"/>
        <v>0</v>
      </c>
      <c r="O16" s="165">
        <f t="shared" si="2"/>
        <v>0</v>
      </c>
      <c r="P16" s="165">
        <f t="shared" si="2"/>
        <v>0</v>
      </c>
    </row>
    <row r="17" spans="2:16" ht="51" x14ac:dyDescent="0.2">
      <c r="B17" s="158">
        <v>2100</v>
      </c>
      <c r="C17" s="166" t="s">
        <v>136</v>
      </c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1">
        <f t="shared" ref="P17:P25" si="3">SUM(D17:O17)</f>
        <v>0</v>
      </c>
    </row>
    <row r="18" spans="2:16" ht="16" x14ac:dyDescent="0.2">
      <c r="B18" s="158">
        <v>2200</v>
      </c>
      <c r="C18" s="162" t="s">
        <v>137</v>
      </c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1">
        <f t="shared" si="3"/>
        <v>0</v>
      </c>
    </row>
    <row r="19" spans="2:16" ht="34" x14ac:dyDescent="0.2">
      <c r="B19" s="163">
        <v>2400</v>
      </c>
      <c r="C19" s="164" t="s">
        <v>138</v>
      </c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1">
        <f t="shared" si="3"/>
        <v>0</v>
      </c>
    </row>
    <row r="20" spans="2:16" ht="34" x14ac:dyDescent="0.2">
      <c r="B20" s="163">
        <v>2500</v>
      </c>
      <c r="C20" s="164" t="s">
        <v>139</v>
      </c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1">
        <f t="shared" si="3"/>
        <v>0</v>
      </c>
    </row>
    <row r="21" spans="2:16" ht="34" x14ac:dyDescent="0.2">
      <c r="B21" s="163">
        <v>2600</v>
      </c>
      <c r="C21" s="164" t="s">
        <v>140</v>
      </c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1">
        <f t="shared" si="3"/>
        <v>0</v>
      </c>
    </row>
    <row r="22" spans="2:16" ht="34" x14ac:dyDescent="0.2">
      <c r="B22" s="163">
        <v>2700</v>
      </c>
      <c r="C22" s="164" t="s">
        <v>141</v>
      </c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1">
        <f t="shared" si="3"/>
        <v>0</v>
      </c>
    </row>
    <row r="23" spans="2:16" ht="34" hidden="1" x14ac:dyDescent="0.2">
      <c r="B23" s="163">
        <v>2800</v>
      </c>
      <c r="C23" s="164" t="s">
        <v>142</v>
      </c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1">
        <f t="shared" si="3"/>
        <v>0</v>
      </c>
    </row>
    <row r="24" spans="2:16" ht="34" x14ac:dyDescent="0.2">
      <c r="B24" s="163">
        <v>2900</v>
      </c>
      <c r="C24" s="166" t="s">
        <v>143</v>
      </c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1">
        <f t="shared" si="3"/>
        <v>0</v>
      </c>
    </row>
    <row r="25" spans="2:16" ht="16" x14ac:dyDescent="0.2">
      <c r="B25" s="167"/>
      <c r="C25" s="162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1">
        <f t="shared" si="3"/>
        <v>0</v>
      </c>
    </row>
    <row r="26" spans="2:16" ht="16" x14ac:dyDescent="0.2">
      <c r="B26" s="335" t="s">
        <v>144</v>
      </c>
      <c r="C26" s="336"/>
      <c r="D26" s="165">
        <f>SUM(D27:D35)</f>
        <v>0</v>
      </c>
      <c r="E26" s="165">
        <f t="shared" ref="E26:P26" si="4">SUM(E27:E35)</f>
        <v>0</v>
      </c>
      <c r="F26" s="165">
        <f t="shared" si="4"/>
        <v>0</v>
      </c>
      <c r="G26" s="165">
        <f t="shared" si="4"/>
        <v>0</v>
      </c>
      <c r="H26" s="165">
        <f t="shared" si="4"/>
        <v>0</v>
      </c>
      <c r="I26" s="165">
        <f t="shared" si="4"/>
        <v>0</v>
      </c>
      <c r="J26" s="165">
        <f t="shared" si="4"/>
        <v>0</v>
      </c>
      <c r="K26" s="165">
        <f t="shared" si="4"/>
        <v>0</v>
      </c>
      <c r="L26" s="165">
        <f t="shared" si="4"/>
        <v>0</v>
      </c>
      <c r="M26" s="165">
        <f t="shared" si="4"/>
        <v>0</v>
      </c>
      <c r="N26" s="165">
        <f t="shared" si="4"/>
        <v>0</v>
      </c>
      <c r="O26" s="165">
        <f t="shared" si="4"/>
        <v>0</v>
      </c>
      <c r="P26" s="165">
        <f t="shared" si="4"/>
        <v>0</v>
      </c>
    </row>
    <row r="27" spans="2:16" ht="16" x14ac:dyDescent="0.2">
      <c r="B27" s="163">
        <v>3100</v>
      </c>
      <c r="C27" s="168" t="s">
        <v>145</v>
      </c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1">
        <f t="shared" ref="P27:P47" si="5">SUM(D27:O27)</f>
        <v>0</v>
      </c>
    </row>
    <row r="28" spans="2:16" ht="16" x14ac:dyDescent="0.2">
      <c r="B28" s="163">
        <v>3200</v>
      </c>
      <c r="C28" s="169" t="s">
        <v>146</v>
      </c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1">
        <f t="shared" si="5"/>
        <v>0</v>
      </c>
    </row>
    <row r="29" spans="2:16" ht="51" x14ac:dyDescent="0.2">
      <c r="B29" s="163">
        <v>3300</v>
      </c>
      <c r="C29" s="164" t="s">
        <v>147</v>
      </c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1">
        <f t="shared" si="5"/>
        <v>0</v>
      </c>
    </row>
    <row r="30" spans="2:16" ht="34" x14ac:dyDescent="0.2">
      <c r="B30" s="163">
        <v>3400</v>
      </c>
      <c r="C30" s="164" t="s">
        <v>148</v>
      </c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1">
        <f t="shared" si="5"/>
        <v>0</v>
      </c>
    </row>
    <row r="31" spans="2:16" ht="51" x14ac:dyDescent="0.2">
      <c r="B31" s="163">
        <v>3500</v>
      </c>
      <c r="C31" s="164" t="s">
        <v>149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1">
        <f t="shared" si="5"/>
        <v>0</v>
      </c>
    </row>
    <row r="32" spans="2:16" ht="34" x14ac:dyDescent="0.2">
      <c r="B32" s="163">
        <v>3600</v>
      </c>
      <c r="C32" s="164" t="s">
        <v>150</v>
      </c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1">
        <f t="shared" si="5"/>
        <v>0</v>
      </c>
    </row>
    <row r="33" spans="2:16" ht="16" x14ac:dyDescent="0.2">
      <c r="B33" s="163">
        <v>3700</v>
      </c>
      <c r="C33" s="169" t="s">
        <v>151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1">
        <f t="shared" si="5"/>
        <v>0</v>
      </c>
    </row>
    <row r="34" spans="2:16" ht="16" x14ac:dyDescent="0.2">
      <c r="B34" s="163">
        <v>3800</v>
      </c>
      <c r="C34" s="169" t="s">
        <v>152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1">
        <f t="shared" si="5"/>
        <v>0</v>
      </c>
    </row>
    <row r="35" spans="2:16" ht="16" x14ac:dyDescent="0.2">
      <c r="B35" s="163">
        <v>3900</v>
      </c>
      <c r="C35" s="169" t="s">
        <v>153</v>
      </c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1">
        <f t="shared" si="5"/>
        <v>0</v>
      </c>
    </row>
    <row r="36" spans="2:16" ht="16" hidden="1" x14ac:dyDescent="0.2">
      <c r="B36" s="170"/>
      <c r="C36" s="171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3"/>
      <c r="O36" s="173"/>
      <c r="P36" s="161">
        <f t="shared" si="5"/>
        <v>0</v>
      </c>
    </row>
    <row r="37" spans="2:16" ht="16" hidden="1" x14ac:dyDescent="0.2">
      <c r="B37" s="335" t="s">
        <v>154</v>
      </c>
      <c r="C37" s="337"/>
      <c r="D37" s="337"/>
      <c r="E37" s="336"/>
      <c r="F37" s="174"/>
      <c r="G37" s="174"/>
      <c r="H37" s="174"/>
      <c r="I37" s="174"/>
      <c r="J37" s="174"/>
      <c r="K37" s="174"/>
      <c r="L37" s="174"/>
      <c r="M37" s="174"/>
      <c r="N37" s="175"/>
      <c r="O37" s="175"/>
      <c r="P37" s="161">
        <f t="shared" si="5"/>
        <v>0</v>
      </c>
    </row>
    <row r="38" spans="2:16" ht="34" hidden="1" x14ac:dyDescent="0.2">
      <c r="B38" s="163">
        <v>4100</v>
      </c>
      <c r="C38" s="164" t="s">
        <v>155</v>
      </c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61">
        <f t="shared" si="5"/>
        <v>0</v>
      </c>
    </row>
    <row r="39" spans="2:16" ht="34" hidden="1" x14ac:dyDescent="0.2">
      <c r="B39" s="163">
        <v>4200</v>
      </c>
      <c r="C39" s="164" t="s">
        <v>156</v>
      </c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61">
        <f t="shared" si="5"/>
        <v>0</v>
      </c>
    </row>
    <row r="40" spans="2:16" ht="16" hidden="1" x14ac:dyDescent="0.2">
      <c r="B40" s="163">
        <v>4300</v>
      </c>
      <c r="C40" s="169" t="s">
        <v>157</v>
      </c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61">
        <f t="shared" si="5"/>
        <v>0</v>
      </c>
    </row>
    <row r="41" spans="2:16" ht="16" hidden="1" x14ac:dyDescent="0.2">
      <c r="B41" s="163">
        <v>4400</v>
      </c>
      <c r="C41" s="169" t="s">
        <v>158</v>
      </c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61">
        <f t="shared" si="5"/>
        <v>0</v>
      </c>
    </row>
    <row r="42" spans="2:16" ht="16" hidden="1" x14ac:dyDescent="0.2">
      <c r="B42" s="163">
        <v>4500</v>
      </c>
      <c r="C42" s="169" t="s">
        <v>159</v>
      </c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61">
        <f t="shared" si="5"/>
        <v>0</v>
      </c>
    </row>
    <row r="43" spans="2:16" ht="34" hidden="1" x14ac:dyDescent="0.2">
      <c r="B43" s="163">
        <v>4600</v>
      </c>
      <c r="C43" s="164" t="s">
        <v>160</v>
      </c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61">
        <f t="shared" si="5"/>
        <v>0</v>
      </c>
    </row>
    <row r="44" spans="2:16" ht="34" hidden="1" x14ac:dyDescent="0.2">
      <c r="B44" s="163">
        <v>4700</v>
      </c>
      <c r="C44" s="164" t="s">
        <v>161</v>
      </c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61">
        <f t="shared" si="5"/>
        <v>0</v>
      </c>
    </row>
    <row r="45" spans="2:16" ht="16" hidden="1" x14ac:dyDescent="0.2">
      <c r="B45" s="163">
        <v>4800</v>
      </c>
      <c r="C45" s="169" t="s">
        <v>162</v>
      </c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61">
        <f t="shared" si="5"/>
        <v>0</v>
      </c>
    </row>
    <row r="46" spans="2:16" ht="16" hidden="1" x14ac:dyDescent="0.2">
      <c r="B46" s="163">
        <v>4900</v>
      </c>
      <c r="C46" s="169" t="s">
        <v>163</v>
      </c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61">
        <f t="shared" si="5"/>
        <v>0</v>
      </c>
    </row>
    <row r="47" spans="2:16" ht="16" x14ac:dyDescent="0.2">
      <c r="B47" s="171"/>
      <c r="C47" s="171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61">
        <f t="shared" si="5"/>
        <v>0</v>
      </c>
    </row>
    <row r="48" spans="2:16" ht="16" x14ac:dyDescent="0.2">
      <c r="B48" s="176" t="s">
        <v>164</v>
      </c>
      <c r="C48" s="177"/>
      <c r="D48" s="165">
        <f>SUM(D49:D57)</f>
        <v>0</v>
      </c>
      <c r="E48" s="165">
        <f t="shared" ref="E48:P48" si="6">SUM(E49:E57)</f>
        <v>0</v>
      </c>
      <c r="F48" s="165">
        <f t="shared" si="6"/>
        <v>0</v>
      </c>
      <c r="G48" s="165">
        <f t="shared" si="6"/>
        <v>0</v>
      </c>
      <c r="H48" s="165">
        <f t="shared" si="6"/>
        <v>0</v>
      </c>
      <c r="I48" s="165">
        <f t="shared" si="6"/>
        <v>0</v>
      </c>
      <c r="J48" s="165">
        <f t="shared" si="6"/>
        <v>0</v>
      </c>
      <c r="K48" s="165">
        <f t="shared" si="6"/>
        <v>0</v>
      </c>
      <c r="L48" s="165">
        <f t="shared" si="6"/>
        <v>0</v>
      </c>
      <c r="M48" s="165">
        <f t="shared" si="6"/>
        <v>0</v>
      </c>
      <c r="N48" s="165">
        <f t="shared" si="6"/>
        <v>0</v>
      </c>
      <c r="O48" s="165">
        <f t="shared" si="6"/>
        <v>0</v>
      </c>
      <c r="P48" s="165">
        <f t="shared" si="6"/>
        <v>0</v>
      </c>
    </row>
    <row r="49" spans="2:16" ht="34" x14ac:dyDescent="0.2">
      <c r="B49" s="163">
        <v>5100</v>
      </c>
      <c r="C49" s="164" t="s">
        <v>165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1">
        <f t="shared" ref="P49:P58" si="7">SUM(D49:O49)</f>
        <v>0</v>
      </c>
    </row>
    <row r="50" spans="2:16" ht="34" x14ac:dyDescent="0.2">
      <c r="B50" s="163">
        <v>5200</v>
      </c>
      <c r="C50" s="164" t="s">
        <v>166</v>
      </c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1">
        <f t="shared" si="7"/>
        <v>0</v>
      </c>
    </row>
    <row r="51" spans="2:16" ht="34" x14ac:dyDescent="0.2">
      <c r="B51" s="163">
        <v>5300</v>
      </c>
      <c r="C51" s="164" t="s">
        <v>167</v>
      </c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1">
        <f t="shared" si="7"/>
        <v>0</v>
      </c>
    </row>
    <row r="52" spans="2:16" ht="17" x14ac:dyDescent="0.2">
      <c r="B52" s="163">
        <v>5400</v>
      </c>
      <c r="C52" s="164" t="s">
        <v>168</v>
      </c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1">
        <f t="shared" si="7"/>
        <v>0</v>
      </c>
    </row>
    <row r="53" spans="2:16" ht="16" x14ac:dyDescent="0.2">
      <c r="B53" s="163">
        <v>5500</v>
      </c>
      <c r="C53" s="169" t="s">
        <v>169</v>
      </c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1">
        <f t="shared" si="7"/>
        <v>0</v>
      </c>
    </row>
    <row r="54" spans="2:16" ht="34" x14ac:dyDescent="0.2">
      <c r="B54" s="163">
        <v>5600</v>
      </c>
      <c r="C54" s="164" t="s">
        <v>170</v>
      </c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1">
        <f t="shared" si="7"/>
        <v>0</v>
      </c>
    </row>
    <row r="55" spans="2:16" ht="16" hidden="1" x14ac:dyDescent="0.2">
      <c r="B55" s="163">
        <v>5700</v>
      </c>
      <c r="C55" s="169" t="s">
        <v>171</v>
      </c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1">
        <f t="shared" si="7"/>
        <v>0</v>
      </c>
    </row>
    <row r="56" spans="2:16" ht="16" hidden="1" x14ac:dyDescent="0.2">
      <c r="B56" s="163">
        <v>5800</v>
      </c>
      <c r="C56" s="169" t="s">
        <v>172</v>
      </c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1">
        <f t="shared" si="7"/>
        <v>0</v>
      </c>
    </row>
    <row r="57" spans="2:16" ht="16" x14ac:dyDescent="0.2">
      <c r="B57" s="163">
        <v>5900</v>
      </c>
      <c r="C57" s="169" t="s">
        <v>173</v>
      </c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1">
        <f t="shared" si="7"/>
        <v>0</v>
      </c>
    </row>
    <row r="58" spans="2:16" ht="16" x14ac:dyDescent="0.2">
      <c r="B58" s="171"/>
      <c r="C58" s="171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61">
        <f t="shared" si="7"/>
        <v>0</v>
      </c>
    </row>
    <row r="59" spans="2:16" ht="16" x14ac:dyDescent="0.2">
      <c r="B59" s="335" t="s">
        <v>174</v>
      </c>
      <c r="C59" s="336"/>
      <c r="D59" s="165">
        <f>SUM(D60)</f>
        <v>0</v>
      </c>
      <c r="E59" s="165">
        <f t="shared" ref="E59:P59" si="8">SUM(E60)</f>
        <v>0</v>
      </c>
      <c r="F59" s="165">
        <f t="shared" si="8"/>
        <v>0</v>
      </c>
      <c r="G59" s="165">
        <f t="shared" si="8"/>
        <v>0</v>
      </c>
      <c r="H59" s="165">
        <f t="shared" si="8"/>
        <v>0</v>
      </c>
      <c r="I59" s="165">
        <f t="shared" si="8"/>
        <v>0</v>
      </c>
      <c r="J59" s="165">
        <f t="shared" si="8"/>
        <v>0</v>
      </c>
      <c r="K59" s="165">
        <f t="shared" si="8"/>
        <v>0</v>
      </c>
      <c r="L59" s="165">
        <f t="shared" si="8"/>
        <v>0</v>
      </c>
      <c r="M59" s="165">
        <f t="shared" si="8"/>
        <v>0</v>
      </c>
      <c r="N59" s="165">
        <f t="shared" si="8"/>
        <v>0</v>
      </c>
      <c r="O59" s="165">
        <f t="shared" si="8"/>
        <v>0</v>
      </c>
      <c r="P59" s="165">
        <f t="shared" si="8"/>
        <v>0</v>
      </c>
    </row>
    <row r="60" spans="2:16" ht="34" x14ac:dyDescent="0.2">
      <c r="B60" s="163">
        <v>6100</v>
      </c>
      <c r="C60" s="164" t="s">
        <v>175</v>
      </c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1">
        <f>SUM(D60:O60)</f>
        <v>0</v>
      </c>
    </row>
    <row r="61" spans="2:16" ht="16" x14ac:dyDescent="0.2">
      <c r="B61" s="170"/>
      <c r="C61" s="171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61">
        <f>SUM(D61:O61)</f>
        <v>0</v>
      </c>
    </row>
    <row r="62" spans="2:16" ht="16" x14ac:dyDescent="0.2">
      <c r="B62" s="171"/>
      <c r="C62" s="171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61">
        <f>SUM(D62:O62)</f>
        <v>0</v>
      </c>
    </row>
    <row r="63" spans="2:16" ht="16" x14ac:dyDescent="0.2">
      <c r="B63" s="335" t="s">
        <v>176</v>
      </c>
      <c r="C63" s="336"/>
      <c r="D63" s="165">
        <f>D59+D48+D26+D16+D9</f>
        <v>100</v>
      </c>
      <c r="E63" s="165">
        <f t="shared" ref="E63:P63" si="9">E59+E48+E26+E16+E9</f>
        <v>0</v>
      </c>
      <c r="F63" s="165">
        <f t="shared" si="9"/>
        <v>0</v>
      </c>
      <c r="G63" s="165">
        <f t="shared" si="9"/>
        <v>0</v>
      </c>
      <c r="H63" s="165">
        <f>H59+H48+H26+H16+H9</f>
        <v>0</v>
      </c>
      <c r="I63" s="165">
        <f t="shared" si="9"/>
        <v>0</v>
      </c>
      <c r="J63" s="165">
        <f t="shared" si="9"/>
        <v>0</v>
      </c>
      <c r="K63" s="165">
        <f t="shared" si="9"/>
        <v>0</v>
      </c>
      <c r="L63" s="165">
        <f t="shared" si="9"/>
        <v>0</v>
      </c>
      <c r="M63" s="165">
        <f t="shared" si="9"/>
        <v>0</v>
      </c>
      <c r="N63" s="165">
        <f t="shared" si="9"/>
        <v>0</v>
      </c>
      <c r="O63" s="165">
        <f t="shared" si="9"/>
        <v>0</v>
      </c>
      <c r="P63" s="165">
        <f t="shared" si="9"/>
        <v>100</v>
      </c>
    </row>
    <row r="87" ht="30.75" customHeight="1" x14ac:dyDescent="0.2"/>
    <row r="90" ht="30.75" hidden="1" customHeight="1" x14ac:dyDescent="0.2"/>
    <row r="103" ht="15.75" hidden="1" customHeight="1" x14ac:dyDescent="0.2"/>
    <row r="104" ht="15.75" hidden="1" customHeight="1" x14ac:dyDescent="0.2"/>
    <row r="105" ht="30.75" hidden="1" customHeight="1" x14ac:dyDescent="0.2"/>
    <row r="106" ht="30.75" hidden="1" customHeight="1" x14ac:dyDescent="0.2"/>
    <row r="107" ht="15.75" hidden="1" customHeight="1" x14ac:dyDescent="0.2"/>
    <row r="108" ht="15.75" hidden="1" customHeight="1" x14ac:dyDescent="0.2"/>
    <row r="109" ht="15.75" hidden="1" customHeight="1" x14ac:dyDescent="0.2"/>
    <row r="110" ht="30.75" hidden="1" customHeight="1" x14ac:dyDescent="0.2"/>
    <row r="111" ht="30.75" hidden="1" customHeight="1" x14ac:dyDescent="0.2"/>
    <row r="112" ht="15.75" hidden="1" customHeight="1" x14ac:dyDescent="0.2"/>
    <row r="113" ht="15.75" hidden="1" customHeight="1" x14ac:dyDescent="0.2"/>
    <row r="122" ht="15.75" hidden="1" customHeight="1" x14ac:dyDescent="0.2"/>
    <row r="123" ht="15.75" hidden="1" customHeight="1" x14ac:dyDescent="0.2"/>
    <row r="159" ht="30.75" customHeight="1" x14ac:dyDescent="0.2"/>
    <row r="162" ht="30.75" hidden="1" customHeight="1" x14ac:dyDescent="0.2"/>
    <row r="175" ht="15.75" hidden="1" customHeight="1" x14ac:dyDescent="0.2"/>
    <row r="176" ht="15.75" hidden="1" customHeight="1" x14ac:dyDescent="0.2"/>
    <row r="177" ht="30.75" hidden="1" customHeight="1" x14ac:dyDescent="0.2"/>
    <row r="178" ht="30.75" hidden="1" customHeight="1" x14ac:dyDescent="0.2"/>
    <row r="179" ht="15.75" hidden="1" customHeight="1" x14ac:dyDescent="0.2"/>
    <row r="180" ht="15.75" hidden="1" customHeight="1" x14ac:dyDescent="0.2"/>
    <row r="181" ht="15.75" hidden="1" customHeight="1" x14ac:dyDescent="0.2"/>
    <row r="182" ht="30.75" hidden="1" customHeight="1" x14ac:dyDescent="0.2"/>
    <row r="183" ht="30.75" hidden="1" customHeight="1" x14ac:dyDescent="0.2"/>
    <row r="184" ht="15.75" hidden="1" customHeight="1" x14ac:dyDescent="0.2"/>
    <row r="185" ht="15.75" hidden="1" customHeight="1" x14ac:dyDescent="0.2"/>
    <row r="194" ht="15.75" hidden="1" customHeight="1" x14ac:dyDescent="0.2"/>
    <row r="195" ht="15.75" hidden="1" customHeight="1" x14ac:dyDescent="0.2"/>
    <row r="231" ht="30.75" customHeight="1" x14ac:dyDescent="0.2"/>
    <row r="234" ht="30.75" hidden="1" customHeight="1" x14ac:dyDescent="0.2"/>
    <row r="247" ht="15.75" hidden="1" customHeight="1" x14ac:dyDescent="0.2"/>
    <row r="248" ht="15.75" hidden="1" customHeight="1" x14ac:dyDescent="0.2"/>
    <row r="249" ht="30.75" hidden="1" customHeight="1" x14ac:dyDescent="0.2"/>
    <row r="250" ht="30.75" hidden="1" customHeight="1" x14ac:dyDescent="0.2"/>
    <row r="251" ht="15.75" hidden="1" customHeight="1" x14ac:dyDescent="0.2"/>
    <row r="252" ht="15.75" hidden="1" customHeight="1" x14ac:dyDescent="0.2"/>
    <row r="253" ht="15.75" hidden="1" customHeight="1" x14ac:dyDescent="0.2"/>
    <row r="254" ht="30.75" hidden="1" customHeight="1" x14ac:dyDescent="0.2"/>
    <row r="255" ht="30.75" hidden="1" customHeight="1" x14ac:dyDescent="0.2"/>
    <row r="256" ht="15.75" hidden="1" customHeight="1" x14ac:dyDescent="0.2"/>
    <row r="257" ht="15.75" hidden="1" customHeight="1" x14ac:dyDescent="0.2"/>
    <row r="266" ht="15.75" hidden="1" customHeight="1" x14ac:dyDescent="0.2"/>
    <row r="267" ht="15.75" hidden="1" customHeight="1" x14ac:dyDescent="0.2"/>
    <row r="303" ht="30.75" customHeight="1" x14ac:dyDescent="0.2"/>
    <row r="306" ht="30.75" hidden="1" customHeight="1" x14ac:dyDescent="0.2"/>
    <row r="319" ht="15.75" hidden="1" customHeight="1" x14ac:dyDescent="0.2"/>
    <row r="320" ht="15.75" hidden="1" customHeight="1" x14ac:dyDescent="0.2"/>
    <row r="321" ht="30.75" hidden="1" customHeight="1" x14ac:dyDescent="0.2"/>
    <row r="322" ht="30.75" hidden="1" customHeight="1" x14ac:dyDescent="0.2"/>
    <row r="323" ht="15.75" hidden="1" customHeight="1" x14ac:dyDescent="0.2"/>
    <row r="324" ht="15.75" hidden="1" customHeight="1" x14ac:dyDescent="0.2"/>
    <row r="325" ht="15.75" hidden="1" customHeight="1" x14ac:dyDescent="0.2"/>
    <row r="326" ht="30.75" hidden="1" customHeight="1" x14ac:dyDescent="0.2"/>
    <row r="327" ht="30.75" hidden="1" customHeight="1" x14ac:dyDescent="0.2"/>
    <row r="328" ht="15.75" hidden="1" customHeight="1" x14ac:dyDescent="0.2"/>
    <row r="329" ht="15.75" hidden="1" customHeight="1" x14ac:dyDescent="0.2"/>
    <row r="338" ht="15.75" hidden="1" customHeight="1" x14ac:dyDescent="0.2"/>
    <row r="339" ht="15.75" hidden="1" customHeight="1" x14ac:dyDescent="0.2"/>
    <row r="375" ht="30.75" customHeight="1" x14ac:dyDescent="0.2"/>
    <row r="378" ht="30.75" hidden="1" customHeight="1" x14ac:dyDescent="0.2"/>
    <row r="391" ht="15.75" hidden="1" customHeight="1" x14ac:dyDescent="0.2"/>
    <row r="392" ht="15.75" hidden="1" customHeight="1" x14ac:dyDescent="0.2"/>
    <row r="393" ht="30.75" hidden="1" customHeight="1" x14ac:dyDescent="0.2"/>
    <row r="394" ht="30.75" hidden="1" customHeight="1" x14ac:dyDescent="0.2"/>
    <row r="395" ht="15.75" hidden="1" customHeight="1" x14ac:dyDescent="0.2"/>
    <row r="396" ht="15.75" hidden="1" customHeight="1" x14ac:dyDescent="0.2"/>
    <row r="397" ht="15.75" hidden="1" customHeight="1" x14ac:dyDescent="0.2"/>
    <row r="398" ht="30.75" hidden="1" customHeight="1" x14ac:dyDescent="0.2"/>
    <row r="399" ht="30.75" hidden="1" customHeight="1" x14ac:dyDescent="0.2"/>
    <row r="400" ht="15.75" hidden="1" customHeight="1" x14ac:dyDescent="0.2"/>
    <row r="401" ht="15.75" hidden="1" customHeight="1" x14ac:dyDescent="0.2"/>
    <row r="410" ht="15.75" hidden="1" customHeight="1" x14ac:dyDescent="0.2"/>
    <row r="411" ht="15.75" hidden="1" customHeight="1" x14ac:dyDescent="0.2"/>
  </sheetData>
  <sheetProtection password="EBF7" sheet="1" objects="1" scenarios="1"/>
  <mergeCells count="6">
    <mergeCell ref="B63:C63"/>
    <mergeCell ref="B9:C9"/>
    <mergeCell ref="B16:C16"/>
    <mergeCell ref="B26:C26"/>
    <mergeCell ref="B37:E37"/>
    <mergeCell ref="B59:C59"/>
  </mergeCells>
  <pageMargins left="0.39370078740157483" right="0.39370078740157483" top="0.39370078740157483" bottom="0.39370078740157483" header="0.31496062992125984" footer="0.31496062992125984"/>
  <pageSetup scale="4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:P411"/>
  <sheetViews>
    <sheetView zoomScale="75" zoomScaleNormal="75" zoomScalePageLayoutView="75" workbookViewId="0">
      <pane xSplit="3" ySplit="8" topLeftCell="D9" activePane="bottomRight" state="frozen"/>
      <selection activeCell="A5" sqref="A5"/>
      <selection pane="topRight" activeCell="A5" sqref="A5"/>
      <selection pane="bottomLeft" activeCell="A5" sqref="A5"/>
      <selection pane="bottomRight" activeCell="C6" sqref="C6"/>
    </sheetView>
  </sheetViews>
  <sheetFormatPr baseColWidth="10" defaultColWidth="11.5" defaultRowHeight="15" x14ac:dyDescent="0.2"/>
  <cols>
    <col min="1" max="1" width="3.5" customWidth="1"/>
    <col min="2" max="2" width="15.33203125" customWidth="1"/>
    <col min="3" max="3" width="33.5" customWidth="1"/>
    <col min="4" max="4" width="16.33203125" style="151" customWidth="1"/>
    <col min="5" max="5" width="18.1640625" style="151" customWidth="1"/>
    <col min="6" max="6" width="16.1640625" style="151" customWidth="1"/>
    <col min="7" max="8" width="16.5" style="151" customWidth="1"/>
    <col min="9" max="9" width="15.83203125" style="151" customWidth="1"/>
    <col min="10" max="10" width="16.5" style="151" customWidth="1"/>
    <col min="11" max="11" width="18.5" style="151" customWidth="1"/>
    <col min="12" max="12" width="18.6640625" style="151" customWidth="1"/>
    <col min="13" max="13" width="16.5" style="151" customWidth="1"/>
    <col min="14" max="14" width="17.5" style="151" customWidth="1"/>
    <col min="15" max="16" width="16.33203125" style="151" customWidth="1"/>
  </cols>
  <sheetData>
    <row r="1" spans="1:16" ht="20" x14ac:dyDescent="0.2">
      <c r="A1" s="150" t="s">
        <v>25</v>
      </c>
    </row>
    <row r="2" spans="1:16" ht="16" x14ac:dyDescent="0.2">
      <c r="A2" s="152" t="s">
        <v>124</v>
      </c>
    </row>
    <row r="3" spans="1:16" ht="16" x14ac:dyDescent="0.2">
      <c r="A3" s="152" t="s">
        <v>207</v>
      </c>
    </row>
    <row r="6" spans="1:16" ht="16" x14ac:dyDescent="0.2">
      <c r="B6" s="153" t="s">
        <v>125</v>
      </c>
      <c r="C6" s="152" t="str">
        <f>'Caratula POA'!C9</f>
        <v>Comunicación Social</v>
      </c>
    </row>
    <row r="8" spans="1:16" ht="16" x14ac:dyDescent="0.2">
      <c r="B8" s="154" t="s">
        <v>126</v>
      </c>
      <c r="C8" s="155" t="s">
        <v>127</v>
      </c>
      <c r="D8" s="156" t="s">
        <v>26</v>
      </c>
      <c r="E8" s="156" t="s">
        <v>27</v>
      </c>
      <c r="F8" s="156" t="s">
        <v>28</v>
      </c>
      <c r="G8" s="156" t="s">
        <v>29</v>
      </c>
      <c r="H8" s="156" t="s">
        <v>30</v>
      </c>
      <c r="I8" s="156" t="s">
        <v>31</v>
      </c>
      <c r="J8" s="156" t="s">
        <v>32</v>
      </c>
      <c r="K8" s="156" t="s">
        <v>33</v>
      </c>
      <c r="L8" s="156" t="s">
        <v>128</v>
      </c>
      <c r="M8" s="156" t="s">
        <v>34</v>
      </c>
      <c r="N8" s="156" t="s">
        <v>35</v>
      </c>
      <c r="O8" s="156" t="s">
        <v>36</v>
      </c>
      <c r="P8" s="156" t="s">
        <v>24</v>
      </c>
    </row>
    <row r="9" spans="1:16" ht="16" x14ac:dyDescent="0.2">
      <c r="B9" s="335" t="s">
        <v>129</v>
      </c>
      <c r="C9" s="336"/>
      <c r="D9" s="157">
        <f>SUM(D10:D14)</f>
        <v>100</v>
      </c>
      <c r="E9" s="157">
        <f t="shared" ref="E9:P9" si="0">SUM(E10:E14)</f>
        <v>0</v>
      </c>
      <c r="F9" s="157">
        <f t="shared" si="0"/>
        <v>0</v>
      </c>
      <c r="G9" s="157">
        <f t="shared" si="0"/>
        <v>0</v>
      </c>
      <c r="H9" s="157">
        <f t="shared" si="0"/>
        <v>0</v>
      </c>
      <c r="I9" s="157">
        <f t="shared" si="0"/>
        <v>0</v>
      </c>
      <c r="J9" s="157">
        <f t="shared" si="0"/>
        <v>0</v>
      </c>
      <c r="K9" s="157">
        <f t="shared" si="0"/>
        <v>0</v>
      </c>
      <c r="L9" s="157">
        <f t="shared" si="0"/>
        <v>0</v>
      </c>
      <c r="M9" s="157">
        <f t="shared" si="0"/>
        <v>0</v>
      </c>
      <c r="N9" s="157">
        <f t="shared" si="0"/>
        <v>0</v>
      </c>
      <c r="O9" s="157">
        <f t="shared" si="0"/>
        <v>0</v>
      </c>
      <c r="P9" s="157">
        <f t="shared" si="0"/>
        <v>100</v>
      </c>
    </row>
    <row r="10" spans="1:16" ht="34" x14ac:dyDescent="0.2">
      <c r="B10" s="168" t="s">
        <v>177</v>
      </c>
      <c r="C10" s="159" t="s">
        <v>130</v>
      </c>
      <c r="D10" s="160">
        <v>100</v>
      </c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1">
        <f t="shared" ref="P10:P15" si="1">SUM(D10:O10)</f>
        <v>100</v>
      </c>
    </row>
    <row r="11" spans="1:16" ht="34" x14ac:dyDescent="0.2">
      <c r="B11" s="168" t="s">
        <v>178</v>
      </c>
      <c r="C11" s="159" t="s">
        <v>131</v>
      </c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1">
        <f t="shared" si="1"/>
        <v>0</v>
      </c>
    </row>
    <row r="12" spans="1:16" ht="34" x14ac:dyDescent="0.2">
      <c r="B12" s="168" t="s">
        <v>179</v>
      </c>
      <c r="C12" s="159" t="s">
        <v>132</v>
      </c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1">
        <f t="shared" si="1"/>
        <v>0</v>
      </c>
    </row>
    <row r="13" spans="1:16" ht="16" x14ac:dyDescent="0.2">
      <c r="B13" s="168" t="s">
        <v>180</v>
      </c>
      <c r="C13" s="162" t="s">
        <v>133</v>
      </c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1">
        <f t="shared" si="1"/>
        <v>0</v>
      </c>
    </row>
    <row r="14" spans="1:16" ht="34" x14ac:dyDescent="0.2">
      <c r="B14" s="168" t="s">
        <v>181</v>
      </c>
      <c r="C14" s="159" t="s">
        <v>134</v>
      </c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1">
        <f t="shared" si="1"/>
        <v>0</v>
      </c>
    </row>
    <row r="15" spans="1:16" ht="16" x14ac:dyDescent="0.2">
      <c r="B15" s="163"/>
      <c r="C15" s="164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1">
        <f t="shared" si="1"/>
        <v>0</v>
      </c>
    </row>
    <row r="16" spans="1:16" ht="16" x14ac:dyDescent="0.2">
      <c r="B16" s="335" t="s">
        <v>135</v>
      </c>
      <c r="C16" s="336"/>
      <c r="D16" s="165">
        <f>SUM(D17:D24)</f>
        <v>0</v>
      </c>
      <c r="E16" s="165">
        <f>SUM(E17:E24)</f>
        <v>0</v>
      </c>
      <c r="F16" s="165">
        <f t="shared" ref="F16:P16" si="2">SUM(F17:F24)</f>
        <v>0</v>
      </c>
      <c r="G16" s="165">
        <f t="shared" si="2"/>
        <v>0</v>
      </c>
      <c r="H16" s="165">
        <f t="shared" si="2"/>
        <v>0</v>
      </c>
      <c r="I16" s="165">
        <f t="shared" si="2"/>
        <v>0</v>
      </c>
      <c r="J16" s="165">
        <f t="shared" si="2"/>
        <v>0</v>
      </c>
      <c r="K16" s="165">
        <f t="shared" si="2"/>
        <v>0</v>
      </c>
      <c r="L16" s="165">
        <f t="shared" si="2"/>
        <v>0</v>
      </c>
      <c r="M16" s="165">
        <f t="shared" si="2"/>
        <v>0</v>
      </c>
      <c r="N16" s="165">
        <f t="shared" si="2"/>
        <v>0</v>
      </c>
      <c r="O16" s="165">
        <f t="shared" si="2"/>
        <v>0</v>
      </c>
      <c r="P16" s="165">
        <f t="shared" si="2"/>
        <v>0</v>
      </c>
    </row>
    <row r="17" spans="2:16" ht="51" x14ac:dyDescent="0.2">
      <c r="B17" s="168" t="s">
        <v>182</v>
      </c>
      <c r="C17" s="166" t="s">
        <v>136</v>
      </c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1">
        <f t="shared" ref="P17:P25" si="3">SUM(D17:O17)</f>
        <v>0</v>
      </c>
    </row>
    <row r="18" spans="2:16" ht="16" x14ac:dyDescent="0.2">
      <c r="B18" s="168" t="s">
        <v>183</v>
      </c>
      <c r="C18" s="162" t="s">
        <v>137</v>
      </c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1">
        <f t="shared" si="3"/>
        <v>0</v>
      </c>
    </row>
    <row r="19" spans="2:16" ht="34" x14ac:dyDescent="0.2">
      <c r="B19" s="168" t="s">
        <v>184</v>
      </c>
      <c r="C19" s="164" t="s">
        <v>138</v>
      </c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1">
        <f t="shared" si="3"/>
        <v>0</v>
      </c>
    </row>
    <row r="20" spans="2:16" ht="34" x14ac:dyDescent="0.2">
      <c r="B20" s="168" t="s">
        <v>185</v>
      </c>
      <c r="C20" s="164" t="s">
        <v>139</v>
      </c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1">
        <f t="shared" si="3"/>
        <v>0</v>
      </c>
    </row>
    <row r="21" spans="2:16" ht="34" x14ac:dyDescent="0.2">
      <c r="B21" s="168" t="s">
        <v>186</v>
      </c>
      <c r="C21" s="164" t="s">
        <v>140</v>
      </c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1">
        <f t="shared" si="3"/>
        <v>0</v>
      </c>
    </row>
    <row r="22" spans="2:16" ht="34" x14ac:dyDescent="0.2">
      <c r="B22" s="168" t="s">
        <v>187</v>
      </c>
      <c r="C22" s="164" t="s">
        <v>141</v>
      </c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1">
        <f t="shared" si="3"/>
        <v>0</v>
      </c>
    </row>
    <row r="23" spans="2:16" ht="34" hidden="1" x14ac:dyDescent="0.2">
      <c r="B23" s="168">
        <v>2800</v>
      </c>
      <c r="C23" s="164" t="s">
        <v>142</v>
      </c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1">
        <f t="shared" si="3"/>
        <v>0</v>
      </c>
    </row>
    <row r="24" spans="2:16" ht="34" x14ac:dyDescent="0.2">
      <c r="B24" s="168" t="s">
        <v>188</v>
      </c>
      <c r="C24" s="166" t="s">
        <v>143</v>
      </c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1">
        <f t="shared" si="3"/>
        <v>0</v>
      </c>
    </row>
    <row r="25" spans="2:16" ht="16" x14ac:dyDescent="0.2">
      <c r="B25" s="167"/>
      <c r="C25" s="162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1">
        <f t="shared" si="3"/>
        <v>0</v>
      </c>
    </row>
    <row r="26" spans="2:16" ht="16" x14ac:dyDescent="0.2">
      <c r="B26" s="335" t="s">
        <v>144</v>
      </c>
      <c r="C26" s="336"/>
      <c r="D26" s="165">
        <f>SUM(D27:D35)</f>
        <v>0</v>
      </c>
      <c r="E26" s="165">
        <f t="shared" ref="E26:P26" si="4">SUM(E27:E35)</f>
        <v>0</v>
      </c>
      <c r="F26" s="165">
        <f t="shared" si="4"/>
        <v>0</v>
      </c>
      <c r="G26" s="165">
        <f t="shared" si="4"/>
        <v>0</v>
      </c>
      <c r="H26" s="165">
        <f t="shared" si="4"/>
        <v>0</v>
      </c>
      <c r="I26" s="165">
        <f t="shared" si="4"/>
        <v>0</v>
      </c>
      <c r="J26" s="165">
        <f t="shared" si="4"/>
        <v>0</v>
      </c>
      <c r="K26" s="165">
        <f t="shared" si="4"/>
        <v>0</v>
      </c>
      <c r="L26" s="165">
        <f t="shared" si="4"/>
        <v>0</v>
      </c>
      <c r="M26" s="165">
        <f t="shared" si="4"/>
        <v>0</v>
      </c>
      <c r="N26" s="165">
        <f t="shared" si="4"/>
        <v>0</v>
      </c>
      <c r="O26" s="165">
        <f t="shared" si="4"/>
        <v>0</v>
      </c>
      <c r="P26" s="165">
        <f t="shared" si="4"/>
        <v>0</v>
      </c>
    </row>
    <row r="27" spans="2:16" ht="16" x14ac:dyDescent="0.2">
      <c r="B27" s="168" t="s">
        <v>189</v>
      </c>
      <c r="C27" s="168" t="s">
        <v>145</v>
      </c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1">
        <f t="shared" ref="P27:P47" si="5">SUM(D27:O27)</f>
        <v>0</v>
      </c>
    </row>
    <row r="28" spans="2:16" ht="16" x14ac:dyDescent="0.2">
      <c r="B28" s="168" t="s">
        <v>190</v>
      </c>
      <c r="C28" s="169" t="s">
        <v>146</v>
      </c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1">
        <f t="shared" si="5"/>
        <v>0</v>
      </c>
    </row>
    <row r="29" spans="2:16" ht="51" x14ac:dyDescent="0.2">
      <c r="B29" s="168" t="s">
        <v>191</v>
      </c>
      <c r="C29" s="164" t="s">
        <v>147</v>
      </c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1">
        <f t="shared" si="5"/>
        <v>0</v>
      </c>
    </row>
    <row r="30" spans="2:16" ht="34" x14ac:dyDescent="0.2">
      <c r="B30" s="168" t="s">
        <v>192</v>
      </c>
      <c r="C30" s="164" t="s">
        <v>148</v>
      </c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1">
        <f t="shared" si="5"/>
        <v>0</v>
      </c>
    </row>
    <row r="31" spans="2:16" ht="51" x14ac:dyDescent="0.2">
      <c r="B31" s="168" t="s">
        <v>193</v>
      </c>
      <c r="C31" s="164" t="s">
        <v>149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1">
        <f t="shared" si="5"/>
        <v>0</v>
      </c>
    </row>
    <row r="32" spans="2:16" ht="34" x14ac:dyDescent="0.2">
      <c r="B32" s="168" t="s">
        <v>194</v>
      </c>
      <c r="C32" s="164" t="s">
        <v>150</v>
      </c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1">
        <f t="shared" si="5"/>
        <v>0</v>
      </c>
    </row>
    <row r="33" spans="2:16" ht="16" x14ac:dyDescent="0.2">
      <c r="B33" s="168" t="s">
        <v>195</v>
      </c>
      <c r="C33" s="169" t="s">
        <v>151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1">
        <f t="shared" si="5"/>
        <v>0</v>
      </c>
    </row>
    <row r="34" spans="2:16" ht="16" x14ac:dyDescent="0.2">
      <c r="B34" s="168" t="s">
        <v>196</v>
      </c>
      <c r="C34" s="169" t="s">
        <v>152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1">
        <f t="shared" si="5"/>
        <v>0</v>
      </c>
    </row>
    <row r="35" spans="2:16" ht="16" x14ac:dyDescent="0.2">
      <c r="B35" s="168" t="s">
        <v>197</v>
      </c>
      <c r="C35" s="169" t="s">
        <v>153</v>
      </c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1">
        <f t="shared" si="5"/>
        <v>0</v>
      </c>
    </row>
    <row r="36" spans="2:16" ht="16" hidden="1" x14ac:dyDescent="0.2">
      <c r="B36" s="170"/>
      <c r="C36" s="171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3"/>
      <c r="O36" s="173"/>
      <c r="P36" s="161">
        <f t="shared" si="5"/>
        <v>0</v>
      </c>
    </row>
    <row r="37" spans="2:16" ht="16" hidden="1" x14ac:dyDescent="0.2">
      <c r="B37" s="335" t="s">
        <v>154</v>
      </c>
      <c r="C37" s="337"/>
      <c r="D37" s="337"/>
      <c r="E37" s="336"/>
      <c r="F37" s="174"/>
      <c r="G37" s="174"/>
      <c r="H37" s="174"/>
      <c r="I37" s="174"/>
      <c r="J37" s="174"/>
      <c r="K37" s="174"/>
      <c r="L37" s="174"/>
      <c r="M37" s="174"/>
      <c r="N37" s="175"/>
      <c r="O37" s="175"/>
      <c r="P37" s="161">
        <f t="shared" si="5"/>
        <v>0</v>
      </c>
    </row>
    <row r="38" spans="2:16" ht="34" hidden="1" x14ac:dyDescent="0.2">
      <c r="B38" s="163">
        <v>4100</v>
      </c>
      <c r="C38" s="164" t="s">
        <v>155</v>
      </c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61">
        <f t="shared" si="5"/>
        <v>0</v>
      </c>
    </row>
    <row r="39" spans="2:16" ht="34" hidden="1" x14ac:dyDescent="0.2">
      <c r="B39" s="163">
        <v>4200</v>
      </c>
      <c r="C39" s="164" t="s">
        <v>156</v>
      </c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61">
        <f t="shared" si="5"/>
        <v>0</v>
      </c>
    </row>
    <row r="40" spans="2:16" ht="16" hidden="1" x14ac:dyDescent="0.2">
      <c r="B40" s="163">
        <v>4300</v>
      </c>
      <c r="C40" s="169" t="s">
        <v>157</v>
      </c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61">
        <f t="shared" si="5"/>
        <v>0</v>
      </c>
    </row>
    <row r="41" spans="2:16" ht="16" hidden="1" x14ac:dyDescent="0.2">
      <c r="B41" s="163">
        <v>4400</v>
      </c>
      <c r="C41" s="169" t="s">
        <v>158</v>
      </c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61">
        <f t="shared" si="5"/>
        <v>0</v>
      </c>
    </row>
    <row r="42" spans="2:16" ht="16" hidden="1" x14ac:dyDescent="0.2">
      <c r="B42" s="163">
        <v>4500</v>
      </c>
      <c r="C42" s="169" t="s">
        <v>159</v>
      </c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61">
        <f t="shared" si="5"/>
        <v>0</v>
      </c>
    </row>
    <row r="43" spans="2:16" ht="34" hidden="1" x14ac:dyDescent="0.2">
      <c r="B43" s="163">
        <v>4600</v>
      </c>
      <c r="C43" s="164" t="s">
        <v>160</v>
      </c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61">
        <f t="shared" si="5"/>
        <v>0</v>
      </c>
    </row>
    <row r="44" spans="2:16" ht="34" hidden="1" x14ac:dyDescent="0.2">
      <c r="B44" s="163">
        <v>4700</v>
      </c>
      <c r="C44" s="164" t="s">
        <v>161</v>
      </c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61">
        <f t="shared" si="5"/>
        <v>0</v>
      </c>
    </row>
    <row r="45" spans="2:16" ht="16" hidden="1" x14ac:dyDescent="0.2">
      <c r="B45" s="163">
        <v>4800</v>
      </c>
      <c r="C45" s="169" t="s">
        <v>162</v>
      </c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61">
        <f t="shared" si="5"/>
        <v>0</v>
      </c>
    </row>
    <row r="46" spans="2:16" ht="16" hidden="1" x14ac:dyDescent="0.2">
      <c r="B46" s="163">
        <v>4900</v>
      </c>
      <c r="C46" s="169" t="s">
        <v>163</v>
      </c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61">
        <f t="shared" si="5"/>
        <v>0</v>
      </c>
    </row>
    <row r="47" spans="2:16" ht="16" x14ac:dyDescent="0.2">
      <c r="B47" s="171"/>
      <c r="C47" s="171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61">
        <f t="shared" si="5"/>
        <v>0</v>
      </c>
    </row>
    <row r="48" spans="2:16" ht="16" x14ac:dyDescent="0.2">
      <c r="B48" s="176" t="s">
        <v>164</v>
      </c>
      <c r="C48" s="177"/>
      <c r="D48" s="165">
        <f>SUM(D49:D57)</f>
        <v>0</v>
      </c>
      <c r="E48" s="165">
        <f t="shared" ref="E48:P48" si="6">SUM(E49:E57)</f>
        <v>0</v>
      </c>
      <c r="F48" s="165">
        <f t="shared" si="6"/>
        <v>0</v>
      </c>
      <c r="G48" s="165">
        <f t="shared" si="6"/>
        <v>0</v>
      </c>
      <c r="H48" s="165">
        <f t="shared" si="6"/>
        <v>0</v>
      </c>
      <c r="I48" s="165">
        <f t="shared" si="6"/>
        <v>0</v>
      </c>
      <c r="J48" s="165">
        <f t="shared" si="6"/>
        <v>0</v>
      </c>
      <c r="K48" s="165">
        <f t="shared" si="6"/>
        <v>0</v>
      </c>
      <c r="L48" s="165">
        <f t="shared" si="6"/>
        <v>0</v>
      </c>
      <c r="M48" s="165">
        <f t="shared" si="6"/>
        <v>0</v>
      </c>
      <c r="N48" s="165">
        <f t="shared" si="6"/>
        <v>0</v>
      </c>
      <c r="O48" s="165">
        <f t="shared" si="6"/>
        <v>0</v>
      </c>
      <c r="P48" s="165">
        <f t="shared" si="6"/>
        <v>0</v>
      </c>
    </row>
    <row r="49" spans="2:16" ht="34" x14ac:dyDescent="0.2">
      <c r="B49" s="168" t="s">
        <v>198</v>
      </c>
      <c r="C49" s="164" t="s">
        <v>165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1">
        <f t="shared" ref="P49:P58" si="7">SUM(D49:O49)</f>
        <v>0</v>
      </c>
    </row>
    <row r="50" spans="2:16" ht="34" x14ac:dyDescent="0.2">
      <c r="B50" s="168" t="s">
        <v>199</v>
      </c>
      <c r="C50" s="164" t="s">
        <v>166</v>
      </c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1">
        <f t="shared" si="7"/>
        <v>0</v>
      </c>
    </row>
    <row r="51" spans="2:16" ht="34" x14ac:dyDescent="0.2">
      <c r="B51" s="168" t="s">
        <v>200</v>
      </c>
      <c r="C51" s="164" t="s">
        <v>167</v>
      </c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1">
        <f t="shared" si="7"/>
        <v>0</v>
      </c>
    </row>
    <row r="52" spans="2:16" ht="17" x14ac:dyDescent="0.2">
      <c r="B52" s="168" t="s">
        <v>201</v>
      </c>
      <c r="C52" s="164" t="s">
        <v>168</v>
      </c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1">
        <f t="shared" si="7"/>
        <v>0</v>
      </c>
    </row>
    <row r="53" spans="2:16" ht="16" x14ac:dyDescent="0.2">
      <c r="B53" s="168" t="s">
        <v>202</v>
      </c>
      <c r="C53" s="169" t="s">
        <v>169</v>
      </c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1">
        <f t="shared" si="7"/>
        <v>0</v>
      </c>
    </row>
    <row r="54" spans="2:16" ht="34" x14ac:dyDescent="0.2">
      <c r="B54" s="168" t="s">
        <v>203</v>
      </c>
      <c r="C54" s="164" t="s">
        <v>170</v>
      </c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1">
        <f t="shared" si="7"/>
        <v>0</v>
      </c>
    </row>
    <row r="55" spans="2:16" ht="16" hidden="1" x14ac:dyDescent="0.2">
      <c r="B55" s="163">
        <v>5700</v>
      </c>
      <c r="C55" s="169" t="s">
        <v>171</v>
      </c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1">
        <f t="shared" si="7"/>
        <v>0</v>
      </c>
    </row>
    <row r="56" spans="2:16" ht="16" hidden="1" x14ac:dyDescent="0.2">
      <c r="B56" s="163">
        <v>5800</v>
      </c>
      <c r="C56" s="169" t="s">
        <v>172</v>
      </c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1">
        <f t="shared" si="7"/>
        <v>0</v>
      </c>
    </row>
    <row r="57" spans="2:16" ht="16" x14ac:dyDescent="0.2">
      <c r="B57" s="168" t="s">
        <v>204</v>
      </c>
      <c r="C57" s="169" t="s">
        <v>173</v>
      </c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1">
        <f t="shared" si="7"/>
        <v>0</v>
      </c>
    </row>
    <row r="58" spans="2:16" ht="16" x14ac:dyDescent="0.2">
      <c r="B58" s="171"/>
      <c r="C58" s="171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61">
        <f t="shared" si="7"/>
        <v>0</v>
      </c>
    </row>
    <row r="59" spans="2:16" ht="16" x14ac:dyDescent="0.2">
      <c r="B59" s="335" t="s">
        <v>174</v>
      </c>
      <c r="C59" s="336"/>
      <c r="D59" s="165">
        <f>SUM(D60)</f>
        <v>0</v>
      </c>
      <c r="E59" s="165">
        <f t="shared" ref="E59:P59" si="8">SUM(E60)</f>
        <v>0</v>
      </c>
      <c r="F59" s="165">
        <f t="shared" si="8"/>
        <v>0</v>
      </c>
      <c r="G59" s="165">
        <f t="shared" si="8"/>
        <v>0</v>
      </c>
      <c r="H59" s="165">
        <f t="shared" si="8"/>
        <v>0</v>
      </c>
      <c r="I59" s="165">
        <f t="shared" si="8"/>
        <v>0</v>
      </c>
      <c r="J59" s="165">
        <f t="shared" si="8"/>
        <v>0</v>
      </c>
      <c r="K59" s="165">
        <f t="shared" si="8"/>
        <v>0</v>
      </c>
      <c r="L59" s="165">
        <f t="shared" si="8"/>
        <v>0</v>
      </c>
      <c r="M59" s="165">
        <f t="shared" si="8"/>
        <v>0</v>
      </c>
      <c r="N59" s="165">
        <f t="shared" si="8"/>
        <v>0</v>
      </c>
      <c r="O59" s="165">
        <f t="shared" si="8"/>
        <v>0</v>
      </c>
      <c r="P59" s="165">
        <f t="shared" si="8"/>
        <v>0</v>
      </c>
    </row>
    <row r="60" spans="2:16" ht="34" x14ac:dyDescent="0.2">
      <c r="B60" s="168" t="s">
        <v>205</v>
      </c>
      <c r="C60" s="164" t="s">
        <v>175</v>
      </c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1">
        <f>SUM(D60:O60)</f>
        <v>0</v>
      </c>
    </row>
    <row r="61" spans="2:16" ht="16" x14ac:dyDescent="0.2">
      <c r="B61" s="170"/>
      <c r="C61" s="171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61">
        <f>SUM(D61:O61)</f>
        <v>0</v>
      </c>
    </row>
    <row r="62" spans="2:16" ht="16" x14ac:dyDescent="0.2">
      <c r="B62" s="171"/>
      <c r="C62" s="171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61">
        <f>SUM(D62:O62)</f>
        <v>0</v>
      </c>
    </row>
    <row r="63" spans="2:16" ht="16" x14ac:dyDescent="0.2">
      <c r="B63" s="335" t="s">
        <v>176</v>
      </c>
      <c r="C63" s="336"/>
      <c r="D63" s="165">
        <f>D59+D48+D26+D16+D9</f>
        <v>100</v>
      </c>
      <c r="E63" s="165">
        <f t="shared" ref="E63:P63" si="9">E59+E48+E26+E16+E9</f>
        <v>0</v>
      </c>
      <c r="F63" s="165">
        <f t="shared" si="9"/>
        <v>0</v>
      </c>
      <c r="G63" s="165">
        <f t="shared" si="9"/>
        <v>0</v>
      </c>
      <c r="H63" s="165">
        <f>H59+H48+H26+H16+H9</f>
        <v>0</v>
      </c>
      <c r="I63" s="165">
        <f t="shared" si="9"/>
        <v>0</v>
      </c>
      <c r="J63" s="165">
        <f t="shared" si="9"/>
        <v>0</v>
      </c>
      <c r="K63" s="165">
        <f t="shared" si="9"/>
        <v>0</v>
      </c>
      <c r="L63" s="165">
        <f t="shared" si="9"/>
        <v>0</v>
      </c>
      <c r="M63" s="165">
        <f t="shared" si="9"/>
        <v>0</v>
      </c>
      <c r="N63" s="165">
        <f t="shared" si="9"/>
        <v>0</v>
      </c>
      <c r="O63" s="165">
        <f t="shared" si="9"/>
        <v>0</v>
      </c>
      <c r="P63" s="165">
        <f t="shared" si="9"/>
        <v>100</v>
      </c>
    </row>
    <row r="87" ht="30.75" customHeight="1" x14ac:dyDescent="0.2"/>
    <row r="90" ht="30.75" hidden="1" customHeight="1" x14ac:dyDescent="0.2"/>
    <row r="103" ht="15.75" hidden="1" customHeight="1" x14ac:dyDescent="0.2"/>
    <row r="104" ht="15.75" hidden="1" customHeight="1" x14ac:dyDescent="0.2"/>
    <row r="105" ht="30.75" hidden="1" customHeight="1" x14ac:dyDescent="0.2"/>
    <row r="106" ht="30.75" hidden="1" customHeight="1" x14ac:dyDescent="0.2"/>
    <row r="107" ht="15.75" hidden="1" customHeight="1" x14ac:dyDescent="0.2"/>
    <row r="108" ht="15.75" hidden="1" customHeight="1" x14ac:dyDescent="0.2"/>
    <row r="109" ht="15.75" hidden="1" customHeight="1" x14ac:dyDescent="0.2"/>
    <row r="110" ht="30.75" hidden="1" customHeight="1" x14ac:dyDescent="0.2"/>
    <row r="111" ht="30.75" hidden="1" customHeight="1" x14ac:dyDescent="0.2"/>
    <row r="112" ht="15.75" hidden="1" customHeight="1" x14ac:dyDescent="0.2"/>
    <row r="113" ht="15.75" hidden="1" customHeight="1" x14ac:dyDescent="0.2"/>
    <row r="122" ht="15.75" hidden="1" customHeight="1" x14ac:dyDescent="0.2"/>
    <row r="123" ht="15.75" hidden="1" customHeight="1" x14ac:dyDescent="0.2"/>
    <row r="159" ht="30.75" customHeight="1" x14ac:dyDescent="0.2"/>
    <row r="162" ht="30.75" hidden="1" customHeight="1" x14ac:dyDescent="0.2"/>
    <row r="175" ht="15.75" hidden="1" customHeight="1" x14ac:dyDescent="0.2"/>
    <row r="176" ht="15.75" hidden="1" customHeight="1" x14ac:dyDescent="0.2"/>
    <row r="177" ht="30.75" hidden="1" customHeight="1" x14ac:dyDescent="0.2"/>
    <row r="178" ht="30.75" hidden="1" customHeight="1" x14ac:dyDescent="0.2"/>
    <row r="179" ht="15.75" hidden="1" customHeight="1" x14ac:dyDescent="0.2"/>
    <row r="180" ht="15.75" hidden="1" customHeight="1" x14ac:dyDescent="0.2"/>
    <row r="181" ht="15.75" hidden="1" customHeight="1" x14ac:dyDescent="0.2"/>
    <row r="182" ht="30.75" hidden="1" customHeight="1" x14ac:dyDescent="0.2"/>
    <row r="183" ht="30.75" hidden="1" customHeight="1" x14ac:dyDescent="0.2"/>
    <row r="184" ht="15.75" hidden="1" customHeight="1" x14ac:dyDescent="0.2"/>
    <row r="185" ht="15.75" hidden="1" customHeight="1" x14ac:dyDescent="0.2"/>
    <row r="194" ht="15.75" hidden="1" customHeight="1" x14ac:dyDescent="0.2"/>
    <row r="195" ht="15.75" hidden="1" customHeight="1" x14ac:dyDescent="0.2"/>
    <row r="231" ht="30.75" customHeight="1" x14ac:dyDescent="0.2"/>
    <row r="234" ht="30.75" hidden="1" customHeight="1" x14ac:dyDescent="0.2"/>
    <row r="247" ht="15.75" hidden="1" customHeight="1" x14ac:dyDescent="0.2"/>
    <row r="248" ht="15.75" hidden="1" customHeight="1" x14ac:dyDescent="0.2"/>
    <row r="249" ht="30.75" hidden="1" customHeight="1" x14ac:dyDescent="0.2"/>
    <row r="250" ht="30.75" hidden="1" customHeight="1" x14ac:dyDescent="0.2"/>
    <row r="251" ht="15.75" hidden="1" customHeight="1" x14ac:dyDescent="0.2"/>
    <row r="252" ht="15.75" hidden="1" customHeight="1" x14ac:dyDescent="0.2"/>
    <row r="253" ht="15.75" hidden="1" customHeight="1" x14ac:dyDescent="0.2"/>
    <row r="254" ht="30.75" hidden="1" customHeight="1" x14ac:dyDescent="0.2"/>
    <row r="255" ht="30.75" hidden="1" customHeight="1" x14ac:dyDescent="0.2"/>
    <row r="256" ht="15.75" hidden="1" customHeight="1" x14ac:dyDescent="0.2"/>
    <row r="257" ht="15.75" hidden="1" customHeight="1" x14ac:dyDescent="0.2"/>
    <row r="266" ht="15.75" hidden="1" customHeight="1" x14ac:dyDescent="0.2"/>
    <row r="267" ht="15.75" hidden="1" customHeight="1" x14ac:dyDescent="0.2"/>
    <row r="303" ht="30.75" customHeight="1" x14ac:dyDescent="0.2"/>
    <row r="306" ht="30.75" hidden="1" customHeight="1" x14ac:dyDescent="0.2"/>
    <row r="319" ht="15.75" hidden="1" customHeight="1" x14ac:dyDescent="0.2"/>
    <row r="320" ht="15.75" hidden="1" customHeight="1" x14ac:dyDescent="0.2"/>
    <row r="321" ht="30.75" hidden="1" customHeight="1" x14ac:dyDescent="0.2"/>
    <row r="322" ht="30.75" hidden="1" customHeight="1" x14ac:dyDescent="0.2"/>
    <row r="323" ht="15.75" hidden="1" customHeight="1" x14ac:dyDescent="0.2"/>
    <row r="324" ht="15.75" hidden="1" customHeight="1" x14ac:dyDescent="0.2"/>
    <row r="325" ht="15.75" hidden="1" customHeight="1" x14ac:dyDescent="0.2"/>
    <row r="326" ht="30.75" hidden="1" customHeight="1" x14ac:dyDescent="0.2"/>
    <row r="327" ht="30.75" hidden="1" customHeight="1" x14ac:dyDescent="0.2"/>
    <row r="328" ht="15.75" hidden="1" customHeight="1" x14ac:dyDescent="0.2"/>
    <row r="329" ht="15.75" hidden="1" customHeight="1" x14ac:dyDescent="0.2"/>
    <row r="338" ht="15.75" hidden="1" customHeight="1" x14ac:dyDescent="0.2"/>
    <row r="339" ht="15.75" hidden="1" customHeight="1" x14ac:dyDescent="0.2"/>
    <row r="375" ht="30.75" customHeight="1" x14ac:dyDescent="0.2"/>
    <row r="378" ht="30.75" hidden="1" customHeight="1" x14ac:dyDescent="0.2"/>
    <row r="391" ht="15.75" hidden="1" customHeight="1" x14ac:dyDescent="0.2"/>
    <row r="392" ht="15.75" hidden="1" customHeight="1" x14ac:dyDescent="0.2"/>
    <row r="393" ht="30.75" hidden="1" customHeight="1" x14ac:dyDescent="0.2"/>
    <row r="394" ht="30.75" hidden="1" customHeight="1" x14ac:dyDescent="0.2"/>
    <row r="395" ht="15.75" hidden="1" customHeight="1" x14ac:dyDescent="0.2"/>
    <row r="396" ht="15.75" hidden="1" customHeight="1" x14ac:dyDescent="0.2"/>
    <row r="397" ht="15.75" hidden="1" customHeight="1" x14ac:dyDescent="0.2"/>
    <row r="398" ht="30.75" hidden="1" customHeight="1" x14ac:dyDescent="0.2"/>
    <row r="399" ht="30.75" hidden="1" customHeight="1" x14ac:dyDescent="0.2"/>
    <row r="400" ht="15.75" hidden="1" customHeight="1" x14ac:dyDescent="0.2"/>
    <row r="401" ht="15.75" hidden="1" customHeight="1" x14ac:dyDescent="0.2"/>
    <row r="410" ht="15.75" hidden="1" customHeight="1" x14ac:dyDescent="0.2"/>
    <row r="411" ht="15.75" hidden="1" customHeight="1" x14ac:dyDescent="0.2"/>
  </sheetData>
  <sheetProtection password="EBF7" sheet="1" objects="1" scenarios="1"/>
  <mergeCells count="6">
    <mergeCell ref="B63:C63"/>
    <mergeCell ref="B9:C9"/>
    <mergeCell ref="B16:C16"/>
    <mergeCell ref="B26:C26"/>
    <mergeCell ref="B37:E37"/>
    <mergeCell ref="B59:C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Caratula POA</vt:lpstr>
      <vt:lpstr>componentes POA</vt:lpstr>
      <vt:lpstr>beneficiarios</vt:lpstr>
      <vt:lpstr>FORMATO MIR</vt:lpstr>
      <vt:lpstr>Arbol de Problemas</vt:lpstr>
      <vt:lpstr>Arbol de Objetivos</vt:lpstr>
      <vt:lpstr>CRONOGRAMA</vt:lpstr>
      <vt:lpstr>Presupuesto de Egresos</vt:lpstr>
      <vt:lpstr>Egresos Ejercidos Reales</vt:lpstr>
      <vt:lpstr>compo1</vt:lpstr>
      <vt:lpstr>compo2</vt:lpstr>
      <vt:lpstr>compo3</vt:lpstr>
      <vt:lpstr>compo4</vt:lpstr>
      <vt:lpstr>nombremes</vt:lpstr>
    </vt:vector>
  </TitlesOfParts>
  <Company>eXPerienciaUE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Medrano</dc:creator>
  <cp:lastModifiedBy>Microsoft Office User</cp:lastModifiedBy>
  <cp:lastPrinted>2015-09-21T19:28:04Z</cp:lastPrinted>
  <dcterms:created xsi:type="dcterms:W3CDTF">2013-02-05T19:11:32Z</dcterms:created>
  <dcterms:modified xsi:type="dcterms:W3CDTF">2018-12-11T02:06:04Z</dcterms:modified>
</cp:coreProperties>
</file>