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010" firstSheet="4" activeTab="8"/>
  </bookViews>
  <sheets>
    <sheet name="Caratula POA " sheetId="1" r:id="rId1"/>
    <sheet name="Componentes POA" sheetId="2" r:id="rId2"/>
    <sheet name="beneficiarios" sheetId="3" r:id="rId3"/>
    <sheet name="FORMATO MIR" sheetId="4" r:id="rId4"/>
    <sheet name="Arbol de Problemas" sheetId="5" r:id="rId5"/>
    <sheet name="Arbol de Objetivos" sheetId="6" r:id="rId6"/>
    <sheet name="CRONOGRAMA" sheetId="7" r:id="rId7"/>
    <sheet name="Presupuesto de Egresos" sheetId="10" r:id="rId8"/>
    <sheet name="Egresos Ejercidos Reales" sheetId="11" r:id="rId9"/>
  </sheets>
  <externalReferences>
    <externalReference r:id="rId10"/>
  </externalReferences>
  <definedNames>
    <definedName name="compo1">'[1]componentes POA'!$B$43:$J$55</definedName>
    <definedName name="compo2">'[1]componentes POA'!$B$101:$J$113</definedName>
    <definedName name="compo3">'[1]componentes POA'!$B$158:$J$170</definedName>
    <definedName name="compo4">'[1]componentes POA'!$B$215:$J$227</definedName>
    <definedName name="nombremes">'[1]componentes POA'!$E$231:$F$242</definedName>
  </definedNames>
  <calcPr calcId="145621"/>
</workbook>
</file>

<file path=xl/calcChain.xml><?xml version="1.0" encoding="utf-8"?>
<calcChain xmlns="http://schemas.openxmlformats.org/spreadsheetml/2006/main">
  <c r="P64" i="11" l="1"/>
  <c r="P63" i="11"/>
  <c r="P62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P60" i="11"/>
  <c r="P59" i="11"/>
  <c r="P58" i="11"/>
  <c r="P57" i="11"/>
  <c r="P56" i="11"/>
  <c r="P55" i="11"/>
  <c r="P54" i="11"/>
  <c r="P53" i="11"/>
  <c r="P52" i="11"/>
  <c r="P51" i="11"/>
  <c r="P50" i="11" s="1"/>
  <c r="O50" i="11"/>
  <c r="N50" i="11"/>
  <c r="M50" i="11"/>
  <c r="L50" i="11"/>
  <c r="K50" i="11"/>
  <c r="J50" i="11"/>
  <c r="I50" i="11"/>
  <c r="H50" i="11"/>
  <c r="G50" i="11"/>
  <c r="F50" i="11"/>
  <c r="E50" i="11"/>
  <c r="D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P27" i="11"/>
  <c r="P26" i="11"/>
  <c r="P25" i="11"/>
  <c r="P24" i="11"/>
  <c r="P23" i="11"/>
  <c r="P22" i="11"/>
  <c r="P21" i="11"/>
  <c r="P20" i="11"/>
  <c r="P19" i="11"/>
  <c r="P18" i="11" s="1"/>
  <c r="O18" i="11"/>
  <c r="N18" i="11"/>
  <c r="M18" i="11"/>
  <c r="L18" i="11"/>
  <c r="K18" i="11"/>
  <c r="J18" i="11"/>
  <c r="I18" i="11"/>
  <c r="H18" i="11"/>
  <c r="G18" i="11"/>
  <c r="F18" i="11"/>
  <c r="E18" i="11"/>
  <c r="D18" i="11"/>
  <c r="P17" i="11"/>
  <c r="P16" i="11"/>
  <c r="P15" i="11"/>
  <c r="P14" i="11"/>
  <c r="P13" i="11"/>
  <c r="P12" i="11"/>
  <c r="P11" i="11" s="1"/>
  <c r="O11" i="11"/>
  <c r="N11" i="11"/>
  <c r="M11" i="11"/>
  <c r="L11" i="11"/>
  <c r="K11" i="11"/>
  <c r="J11" i="11"/>
  <c r="I11" i="11"/>
  <c r="H11" i="11"/>
  <c r="G11" i="11"/>
  <c r="F11" i="11"/>
  <c r="E11" i="11"/>
  <c r="D11" i="11"/>
  <c r="C8" i="11"/>
  <c r="P64" i="10"/>
  <c r="P63" i="10"/>
  <c r="P62" i="10"/>
  <c r="P61" i="10"/>
  <c r="O61" i="10"/>
  <c r="O65" i="10" s="1"/>
  <c r="N61" i="10"/>
  <c r="N65" i="10" s="1"/>
  <c r="M61" i="10"/>
  <c r="M65" i="10" s="1"/>
  <c r="L61" i="10"/>
  <c r="L65" i="10" s="1"/>
  <c r="K61" i="10"/>
  <c r="K65" i="10" s="1"/>
  <c r="J61" i="10"/>
  <c r="J65" i="10" s="1"/>
  <c r="I61" i="10"/>
  <c r="I65" i="10" s="1"/>
  <c r="H61" i="10"/>
  <c r="H65" i="10" s="1"/>
  <c r="G61" i="10"/>
  <c r="G65" i="10" s="1"/>
  <c r="F61" i="10"/>
  <c r="F65" i="10" s="1"/>
  <c r="E61" i="10"/>
  <c r="E65" i="10" s="1"/>
  <c r="D61" i="10"/>
  <c r="D65" i="10" s="1"/>
  <c r="P60" i="10"/>
  <c r="P59" i="10"/>
  <c r="P58" i="10"/>
  <c r="P57" i="10"/>
  <c r="P56" i="10"/>
  <c r="P55" i="10"/>
  <c r="P54" i="10"/>
  <c r="P53" i="10"/>
  <c r="P52" i="10"/>
  <c r="P51" i="10"/>
  <c r="P50" i="10" s="1"/>
  <c r="O50" i="10"/>
  <c r="N50" i="10"/>
  <c r="M50" i="10"/>
  <c r="L50" i="10"/>
  <c r="K50" i="10"/>
  <c r="J50" i="10"/>
  <c r="I50" i="10"/>
  <c r="H50" i="10"/>
  <c r="G50" i="10"/>
  <c r="F50" i="10"/>
  <c r="E50" i="10"/>
  <c r="D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 s="1"/>
  <c r="O28" i="10"/>
  <c r="N28" i="10"/>
  <c r="M28" i="10"/>
  <c r="L28" i="10"/>
  <c r="K28" i="10"/>
  <c r="J28" i="10"/>
  <c r="I28" i="10"/>
  <c r="H28" i="10"/>
  <c r="G28" i="10"/>
  <c r="F28" i="10"/>
  <c r="E28" i="10"/>
  <c r="D28" i="10"/>
  <c r="P27" i="10"/>
  <c r="P26" i="10"/>
  <c r="P25" i="10"/>
  <c r="P24" i="10"/>
  <c r="P23" i="10"/>
  <c r="P22" i="10"/>
  <c r="P21" i="10"/>
  <c r="P20" i="10"/>
  <c r="P19" i="10"/>
  <c r="P18" i="10" s="1"/>
  <c r="O18" i="10"/>
  <c r="N18" i="10"/>
  <c r="M18" i="10"/>
  <c r="L18" i="10"/>
  <c r="K18" i="10"/>
  <c r="J18" i="10"/>
  <c r="I18" i="10"/>
  <c r="H18" i="10"/>
  <c r="G18" i="10"/>
  <c r="F18" i="10"/>
  <c r="E18" i="10"/>
  <c r="D18" i="10"/>
  <c r="P17" i="10"/>
  <c r="P16" i="10"/>
  <c r="P15" i="10"/>
  <c r="P14" i="10"/>
  <c r="P13" i="10"/>
  <c r="P12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8" i="10"/>
  <c r="C31" i="7"/>
  <c r="C25" i="7"/>
  <c r="C19" i="7"/>
  <c r="C13" i="7"/>
  <c r="A4" i="7"/>
  <c r="H33" i="6"/>
  <c r="F33" i="6"/>
  <c r="D33" i="6"/>
  <c r="B33" i="6"/>
  <c r="A4" i="6"/>
  <c r="A4" i="5"/>
  <c r="H21" i="4"/>
  <c r="C21" i="4"/>
  <c r="B21" i="4"/>
  <c r="A21" i="4"/>
  <c r="H20" i="4"/>
  <c r="B20" i="4"/>
  <c r="A20" i="4"/>
  <c r="H19" i="4"/>
  <c r="C19" i="4"/>
  <c r="B19" i="4"/>
  <c r="A19" i="4"/>
  <c r="H18" i="4"/>
  <c r="C18" i="4"/>
  <c r="B18" i="4"/>
  <c r="A18" i="4"/>
  <c r="B12" i="4"/>
  <c r="B10" i="4"/>
  <c r="N37" i="3"/>
  <c r="N36" i="3"/>
  <c r="N35" i="3"/>
  <c r="N34" i="3"/>
  <c r="A32" i="3"/>
  <c r="N29" i="3"/>
  <c r="N28" i="3"/>
  <c r="N27" i="3"/>
  <c r="N26" i="3"/>
  <c r="A24" i="3"/>
  <c r="N21" i="3"/>
  <c r="N20" i="3"/>
  <c r="N19" i="3"/>
  <c r="N18" i="3"/>
  <c r="A16" i="3"/>
  <c r="N13" i="3"/>
  <c r="N12" i="3"/>
  <c r="N11" i="3"/>
  <c r="N10" i="3"/>
  <c r="A8" i="3"/>
  <c r="A4" i="3"/>
  <c r="D229" i="2"/>
  <c r="C229" i="2"/>
  <c r="G217" i="2"/>
  <c r="G218" i="2" s="1"/>
  <c r="F217" i="2"/>
  <c r="F218" i="2" s="1"/>
  <c r="J179" i="2"/>
  <c r="J178" i="2"/>
  <c r="J177" i="2"/>
  <c r="J176" i="2"/>
  <c r="D174" i="2"/>
  <c r="D172" i="2"/>
  <c r="C172" i="2"/>
  <c r="G160" i="2"/>
  <c r="G161" i="2" s="1"/>
  <c r="F160" i="2"/>
  <c r="F161" i="2" s="1"/>
  <c r="J122" i="2"/>
  <c r="J121" i="2"/>
  <c r="J120" i="2"/>
  <c r="J119" i="2"/>
  <c r="D117" i="2"/>
  <c r="D115" i="2"/>
  <c r="C115" i="2"/>
  <c r="G103" i="2"/>
  <c r="G104" i="2" s="1"/>
  <c r="F103" i="2"/>
  <c r="F104" i="2" s="1"/>
  <c r="J65" i="2"/>
  <c r="J64" i="2"/>
  <c r="J63" i="2"/>
  <c r="J62" i="2"/>
  <c r="D60" i="2"/>
  <c r="D57" i="2"/>
  <c r="C57" i="2"/>
  <c r="G45" i="2"/>
  <c r="G46" i="2" s="1"/>
  <c r="F45" i="2"/>
  <c r="F46" i="2" s="1"/>
  <c r="J8" i="2"/>
  <c r="J7" i="2"/>
  <c r="J6" i="2"/>
  <c r="J5" i="2"/>
  <c r="D3" i="2"/>
  <c r="D57" i="1"/>
  <c r="I49" i="1"/>
  <c r="G49" i="1"/>
  <c r="F49" i="1"/>
  <c r="D49" i="1"/>
  <c r="A49" i="1"/>
  <c r="A56" i="1" s="1"/>
  <c r="I48" i="1"/>
  <c r="G48" i="1"/>
  <c r="F48" i="1"/>
  <c r="D48" i="1"/>
  <c r="A48" i="1"/>
  <c r="A55" i="1" s="1"/>
  <c r="I47" i="1"/>
  <c r="G47" i="1"/>
  <c r="F47" i="1"/>
  <c r="D47" i="1"/>
  <c r="A47" i="1"/>
  <c r="A54" i="1" s="1"/>
  <c r="I46" i="1"/>
  <c r="G46" i="1"/>
  <c r="F46" i="1"/>
  <c r="D46" i="1"/>
  <c r="A46" i="1"/>
  <c r="A53" i="1" s="1"/>
  <c r="F44" i="1"/>
  <c r="J41" i="1"/>
  <c r="J42" i="1" s="1"/>
  <c r="I41" i="1"/>
  <c r="I42" i="1" s="1"/>
  <c r="D41" i="1"/>
  <c r="B41" i="1"/>
  <c r="J40" i="1"/>
  <c r="I40" i="1"/>
  <c r="D40" i="1"/>
  <c r="B40" i="1"/>
  <c r="J39" i="1"/>
  <c r="I39" i="1"/>
  <c r="D39" i="1"/>
  <c r="B39" i="1"/>
  <c r="J38" i="1"/>
  <c r="I38" i="1"/>
  <c r="D38" i="1"/>
  <c r="B38" i="1"/>
  <c r="J37" i="1"/>
  <c r="I37" i="1"/>
  <c r="D37" i="1"/>
  <c r="B37" i="1"/>
  <c r="J36" i="1"/>
  <c r="I36" i="1"/>
  <c r="D36" i="1"/>
  <c r="B36" i="1"/>
  <c r="J35" i="1"/>
  <c r="I35" i="1"/>
  <c r="D35" i="1"/>
  <c r="B35" i="1"/>
  <c r="J34" i="1"/>
  <c r="I34" i="1"/>
  <c r="D34" i="1"/>
  <c r="B34" i="1"/>
  <c r="J33" i="1"/>
  <c r="I33" i="1"/>
  <c r="D33" i="1"/>
  <c r="B33" i="1"/>
  <c r="J32" i="1"/>
  <c r="I32" i="1"/>
  <c r="D32" i="1"/>
  <c r="B32" i="1"/>
  <c r="J31" i="1"/>
  <c r="I31" i="1"/>
  <c r="D31" i="1"/>
  <c r="B31" i="1"/>
  <c r="J30" i="1"/>
  <c r="I30" i="1"/>
  <c r="D30" i="1"/>
  <c r="D42" i="1" s="1"/>
  <c r="B30" i="1"/>
  <c r="B42" i="1" s="1"/>
  <c r="I24" i="1"/>
  <c r="D24" i="1"/>
  <c r="A7" i="1"/>
  <c r="D26" i="1" l="1"/>
  <c r="D65" i="11"/>
  <c r="F65" i="11"/>
  <c r="H65" i="11"/>
  <c r="J65" i="11"/>
  <c r="L65" i="11"/>
  <c r="N65" i="11"/>
  <c r="P28" i="11"/>
  <c r="P65" i="11" s="1"/>
  <c r="E65" i="11"/>
  <c r="G65" i="11"/>
  <c r="I65" i="11"/>
  <c r="K65" i="11"/>
  <c r="M65" i="11"/>
  <c r="O65" i="11"/>
  <c r="P65" i="10"/>
  <c r="G47" i="2"/>
  <c r="F47" i="2"/>
  <c r="F105" i="2"/>
  <c r="G162" i="2"/>
  <c r="F219" i="2"/>
  <c r="G105" i="2"/>
  <c r="F162" i="2"/>
  <c r="G219" i="2"/>
  <c r="F220" i="2" l="1"/>
  <c r="G163" i="2"/>
  <c r="F106" i="2"/>
  <c r="G220" i="2"/>
  <c r="F163" i="2"/>
  <c r="G106" i="2"/>
  <c r="F48" i="2"/>
  <c r="G48" i="2"/>
  <c r="G49" i="2" l="1"/>
  <c r="F49" i="2"/>
  <c r="G107" i="2"/>
  <c r="F164" i="2"/>
  <c r="G221" i="2"/>
  <c r="F107" i="2"/>
  <c r="G164" i="2"/>
  <c r="F221" i="2"/>
  <c r="F222" i="2" l="1"/>
  <c r="G165" i="2"/>
  <c r="F108" i="2"/>
  <c r="G222" i="2"/>
  <c r="F165" i="2"/>
  <c r="G108" i="2"/>
  <c r="F50" i="2"/>
  <c r="G50" i="2"/>
  <c r="G51" i="2" l="1"/>
  <c r="F51" i="2"/>
  <c r="G109" i="2"/>
  <c r="F166" i="2"/>
  <c r="G223" i="2"/>
  <c r="F109" i="2"/>
  <c r="G166" i="2"/>
  <c r="F223" i="2"/>
  <c r="G167" i="2" l="1"/>
  <c r="F224" i="2"/>
  <c r="F110" i="2"/>
  <c r="G224" i="2"/>
  <c r="F167" i="2"/>
  <c r="G110" i="2"/>
  <c r="F52" i="2"/>
  <c r="G52" i="2"/>
  <c r="G53" i="2" l="1"/>
  <c r="F53" i="2"/>
  <c r="G111" i="2"/>
  <c r="F168" i="2"/>
  <c r="G225" i="2"/>
  <c r="F111" i="2"/>
  <c r="F225" i="2"/>
  <c r="G168" i="2"/>
  <c r="G169" i="2" l="1"/>
  <c r="F226" i="2"/>
  <c r="F112" i="2"/>
  <c r="G226" i="2"/>
  <c r="F169" i="2"/>
  <c r="G112" i="2"/>
  <c r="F54" i="2"/>
  <c r="G54" i="2"/>
  <c r="G55" i="2" l="1"/>
  <c r="F170" i="2"/>
  <c r="F55" i="2"/>
  <c r="G113" i="2"/>
  <c r="G227" i="2"/>
  <c r="F113" i="2"/>
  <c r="F227" i="2"/>
  <c r="G170" i="2"/>
  <c r="G171" i="2" l="1"/>
  <c r="F228" i="2"/>
  <c r="F114" i="2"/>
  <c r="G228" i="2"/>
  <c r="G114" i="2"/>
  <c r="F56" i="2"/>
  <c r="F171" i="2"/>
  <c r="G56" i="2"/>
  <c r="G57" i="2" l="1"/>
  <c r="F172" i="2"/>
  <c r="I171" i="2" s="1"/>
  <c r="I172" i="2" s="1"/>
  <c r="F57" i="2"/>
  <c r="J56" i="2" s="1"/>
  <c r="J57" i="2" s="1"/>
  <c r="G115" i="2"/>
  <c r="G229" i="2"/>
  <c r="F115" i="2"/>
  <c r="J114" i="2" s="1"/>
  <c r="J115" i="2" s="1"/>
  <c r="I114" i="2"/>
  <c r="I115" i="2" s="1"/>
  <c r="F229" i="2"/>
  <c r="J228" i="2" s="1"/>
  <c r="J229" i="2" s="1"/>
  <c r="I228" i="2"/>
  <c r="I229" i="2" s="1"/>
  <c r="G172" i="2"/>
  <c r="J171" i="2"/>
  <c r="J172" i="2" s="1"/>
  <c r="I56" i="2" l="1"/>
  <c r="I57" i="2" s="1"/>
  <c r="I218" i="2"/>
  <c r="I217" i="2"/>
  <c r="J218" i="2"/>
  <c r="J217" i="2"/>
  <c r="I219" i="2"/>
  <c r="J219" i="2"/>
  <c r="J220" i="2"/>
  <c r="I220" i="2"/>
  <c r="I221" i="2"/>
  <c r="J221" i="2"/>
  <c r="J222" i="2"/>
  <c r="I222" i="2"/>
  <c r="I223" i="2"/>
  <c r="J223" i="2"/>
  <c r="J224" i="2"/>
  <c r="I224" i="2"/>
  <c r="I225" i="2"/>
  <c r="J225" i="2"/>
  <c r="J226" i="2"/>
  <c r="I226" i="2"/>
  <c r="I227" i="2"/>
  <c r="J227" i="2"/>
  <c r="I104" i="2"/>
  <c r="I103" i="2"/>
  <c r="J104" i="2"/>
  <c r="J103" i="2"/>
  <c r="I105" i="2"/>
  <c r="J105" i="2"/>
  <c r="J106" i="2"/>
  <c r="I106" i="2"/>
  <c r="I107" i="2"/>
  <c r="J107" i="2"/>
  <c r="J108" i="2"/>
  <c r="I108" i="2"/>
  <c r="I109" i="2"/>
  <c r="J109" i="2"/>
  <c r="J110" i="2"/>
  <c r="I110" i="2"/>
  <c r="I111" i="2"/>
  <c r="J111" i="2"/>
  <c r="J112" i="2"/>
  <c r="I112" i="2"/>
  <c r="I113" i="2"/>
  <c r="J113" i="2"/>
  <c r="J45" i="2"/>
  <c r="J46" i="2"/>
  <c r="I46" i="2"/>
  <c r="I45" i="2"/>
  <c r="I47" i="2"/>
  <c r="J47" i="2"/>
  <c r="J48" i="2"/>
  <c r="I48" i="2"/>
  <c r="I49" i="2"/>
  <c r="J49" i="2"/>
  <c r="J50" i="2"/>
  <c r="I50" i="2"/>
  <c r="I51" i="2"/>
  <c r="J51" i="2"/>
  <c r="J52" i="2"/>
  <c r="I52" i="2"/>
  <c r="I53" i="2"/>
  <c r="J53" i="2"/>
  <c r="J54" i="2"/>
  <c r="I54" i="2"/>
  <c r="I55" i="2"/>
  <c r="J55" i="2"/>
  <c r="J161" i="2"/>
  <c r="I160" i="2"/>
  <c r="I161" i="2"/>
  <c r="J160" i="2"/>
  <c r="J162" i="2"/>
  <c r="I162" i="2"/>
  <c r="I163" i="2"/>
  <c r="J163" i="2"/>
  <c r="J164" i="2"/>
  <c r="I164" i="2"/>
  <c r="I165" i="2"/>
  <c r="J165" i="2"/>
  <c r="J166" i="2"/>
  <c r="I166" i="2"/>
  <c r="I167" i="2"/>
  <c r="J167" i="2"/>
  <c r="J168" i="2"/>
  <c r="I168" i="2"/>
  <c r="I169" i="2"/>
  <c r="J169" i="2"/>
  <c r="J170" i="2"/>
  <c r="I170" i="2"/>
</calcChain>
</file>

<file path=xl/sharedStrings.xml><?xml version="1.0" encoding="utf-8"?>
<sst xmlns="http://schemas.openxmlformats.org/spreadsheetml/2006/main" count="576" uniqueCount="283">
  <si>
    <t>Direccion:</t>
  </si>
  <si>
    <t>PROGRAMACIÓN Y PRESUPUESTO</t>
  </si>
  <si>
    <t>Dir. General:</t>
  </si>
  <si>
    <t>HACIENDA MUNICIPAL</t>
  </si>
  <si>
    <t>Misión</t>
  </si>
  <si>
    <t>Determinar la estimación financiera, anual de los egresos e ingresos necesarios para cumplir con las metas de los programas establecidos y mantener una distribución ordenada y planeada  de la aplicación de los recursos provenientes del presupuesto autorizado.</t>
  </si>
  <si>
    <t>Visión</t>
  </si>
  <si>
    <t>Establecer las actividades requeridas para realizar la planeación del ejercicio presupuestal, líneas de acción y metas de cada dependencia y unidades administrativas del H. Ayuntamiento de Tonala, Jalisco.</t>
  </si>
  <si>
    <t>Presupuesto Anual Municipal Asignado</t>
  </si>
  <si>
    <t>Presupuesto Anual Municipal Ejercido</t>
  </si>
  <si>
    <t>Porcetanje de Avance</t>
  </si>
  <si>
    <t>Avance Presupuestal Anual</t>
  </si>
  <si>
    <t>Avance de Pronóstico Total</t>
  </si>
  <si>
    <t>Fecha</t>
  </si>
  <si>
    <t>Presupuesto</t>
  </si>
  <si>
    <t>Ejercido</t>
  </si>
  <si>
    <t>Pronóstico</t>
  </si>
  <si>
    <t>Avance</t>
  </si>
  <si>
    <t>Avance de Pronóstico</t>
  </si>
  <si>
    <t>Mes:</t>
  </si>
  <si>
    <t>Acumulado Anual</t>
  </si>
  <si>
    <t>Componente</t>
  </si>
  <si>
    <t>Uso del Tiempo</t>
  </si>
  <si>
    <t xml:space="preserve">Componente 1: </t>
  </si>
  <si>
    <t>Beneficiarios:</t>
  </si>
  <si>
    <t>Nombre</t>
  </si>
  <si>
    <t>ELABORACIÓN DEL PRESUPUESTO</t>
  </si>
  <si>
    <t>1 Ciudadanos</t>
  </si>
  <si>
    <t>Eje</t>
  </si>
  <si>
    <t>Ciudad Honesta y Participativa</t>
  </si>
  <si>
    <t>2 Mujeres</t>
  </si>
  <si>
    <t>Programa</t>
  </si>
  <si>
    <t>Eficiente Administracion de los recursos financieros</t>
  </si>
  <si>
    <t>3 Niños</t>
  </si>
  <si>
    <t>SubPrograma</t>
  </si>
  <si>
    <t>Disciplina presupuestal con base en resultados</t>
  </si>
  <si>
    <t>4 Adultos Mayores</t>
  </si>
  <si>
    <t>Fecha de inicio</t>
  </si>
  <si>
    <t>Fecha de Termino</t>
  </si>
  <si>
    <t>Ultima Actualización</t>
  </si>
  <si>
    <t>Tipo de Indicador:</t>
  </si>
  <si>
    <t>1 Estrategico</t>
  </si>
  <si>
    <t xml:space="preserve">Nombre de Indicador:   </t>
  </si>
  <si>
    <t>Elaboracion del Presupuesto</t>
  </si>
  <si>
    <t>Unidad de Medida:</t>
  </si>
  <si>
    <t>Indicadores:</t>
  </si>
  <si>
    <t>1 Eficacia</t>
  </si>
  <si>
    <t>Descripción</t>
  </si>
  <si>
    <t>Realizar el Presupuesto de Ingresos e Egresos, de manera adecuada en el proceso de Planeación, Programación y Presupuestación de los recursos financieras, materiales y técnicos mediante un enfoque estratégico.</t>
  </si>
  <si>
    <t>Fines u</t>
  </si>
  <si>
    <t>Realización una estimación real de la recaudación y ejecución del gasto para elaborar</t>
  </si>
  <si>
    <t>Objetivos</t>
  </si>
  <si>
    <t>programas y proyectos que ayuden más a los ciudadanos.</t>
  </si>
  <si>
    <t>Proyectos</t>
  </si>
  <si>
    <t>Actividades</t>
  </si>
  <si>
    <t>- Elaborar un estudio preliminar o anteproyecto.</t>
  </si>
  <si>
    <t>- Elaborar un estudio para generar un presupuesto tipo PBR.</t>
  </si>
  <si>
    <t>- Presentar presupuesto a Tesorería para su analisis y aprobación.</t>
  </si>
  <si>
    <t>- Analizar y presentar modificaciones al presupuesto del año en curso.</t>
  </si>
  <si>
    <t>Valor Inicial</t>
  </si>
  <si>
    <t>Valor Actual</t>
  </si>
  <si>
    <t>Avance Real</t>
  </si>
  <si>
    <t>Pron. Acum</t>
  </si>
  <si>
    <t>Avance Acum</t>
  </si>
  <si>
    <t>% Anual</t>
  </si>
  <si>
    <t>% de Avance</t>
  </si>
  <si>
    <t>TOTAL</t>
  </si>
  <si>
    <t xml:space="preserve">Componente 2: </t>
  </si>
  <si>
    <t>CONTROL PRESUPUESTAL</t>
  </si>
  <si>
    <t>Informes de Control Presupuestal</t>
  </si>
  <si>
    <t>Número de Informes de Control Presupuestal</t>
  </si>
  <si>
    <t>Es una forma tener el control en que las normas fijadas o establecidas del presupuesto de Ingresos e Egresos.</t>
  </si>
  <si>
    <t>Tener mayor control de la ejecución del gasto, detectar sobreejecuciones y llevar un</t>
  </si>
  <si>
    <t>mayor apego a los Programas y Plan Municipal de Desarrollo.</t>
  </si>
  <si>
    <t>- Tablas de Control Presupuestal.</t>
  </si>
  <si>
    <t>- Coordinación de abastecimiento con recursos materiales.</t>
  </si>
  <si>
    <t>- Elaborar un estudio mensual del presupuesto de egresos ejercido y presupuesto</t>
  </si>
  <si>
    <t>de ingresos recaudado, por tipo del gasto y por dependencia.</t>
  </si>
  <si>
    <t>- Elaborar un codigo presupuestal para que sea capturado en contabilidad.</t>
  </si>
  <si>
    <t xml:space="preserve">    </t>
  </si>
  <si>
    <t>Componente 3:</t>
  </si>
  <si>
    <t>CUENTA PÚBLICA</t>
  </si>
  <si>
    <t>Ultima Actualizacion</t>
  </si>
  <si>
    <t>Informes Presentados</t>
  </si>
  <si>
    <t>Numero de Informes</t>
  </si>
  <si>
    <t>Es el documento donde esta la información de la actividad financiera de la Administración  Municipal, tanto el cumplimiento de los programas  y subprogramación autorizados, por medio de la Cuenta Pública se rinde anualmente un informe al Congreso del Estado.</t>
  </si>
  <si>
    <t xml:space="preserve">Cumplir en tiempo y forma con la obligación de presentar la cuenta pública ante la </t>
  </si>
  <si>
    <t>Auditoría  Superior del Estado de Jalisco.</t>
  </si>
  <si>
    <t>- Elaborar el informe mensual de la cuenta pública.</t>
  </si>
  <si>
    <t>- Elaborar informes semestral y anual de la cuenta pública.</t>
  </si>
  <si>
    <t>- Elaborar informes de gestión financiera de la cuenta pública.</t>
  </si>
  <si>
    <t>Componente 4:</t>
  </si>
  <si>
    <t>SISTEMA DE EVALUACION DEL DESEMPEÑO (SED)</t>
  </si>
  <si>
    <t>Dependencias</t>
  </si>
  <si>
    <t>Numero de Dependencias</t>
  </si>
  <si>
    <t>Coordinar el SED de cada una de las dependencias que conforman H. Ayuntamiento de Tonala. El SED constituye la parte fundamental del proceso de Planeación. Programación, Presupuestación, Control y Evalución.</t>
  </si>
  <si>
    <t xml:space="preserve">Desarrollar una herramienta financiera que sea funcional para la toma de decisiones </t>
  </si>
  <si>
    <t>seguimiento del cumplimiento de metas, y medición del impacto beneficiario hacia los</t>
  </si>
  <si>
    <t>ciudadanos.</t>
  </si>
  <si>
    <t>- Coordinar el SED.</t>
  </si>
  <si>
    <t>- Curso de capacitación a directores y enlaces.</t>
  </si>
  <si>
    <t>- Capacitación por dirección cuando sea necesario.</t>
  </si>
  <si>
    <t>- Recopilación y procesamiento de los formatos SED.</t>
  </si>
  <si>
    <t>- Analisis y elaboración del SED.</t>
  </si>
  <si>
    <t>- Elaboración del reporte para presupuesto.</t>
  </si>
  <si>
    <t>H. AYUNTAMIENTO DE TONALA JALISCO</t>
  </si>
  <si>
    <t>desgloce de beneficiarios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</si>
  <si>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</si>
  <si>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</si>
  <si>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</si>
  <si>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</si>
  <si>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</si>
  <si>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</si>
  <si>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</si>
  <si>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</si>
  <si>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</si>
  <si>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</si>
  <si>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</si>
  <si>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</si>
  <si>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 Mujeres</t>
  </si>
  <si>
    <t>3  Niños</t>
  </si>
  <si>
    <t>4  Adultos Mayores</t>
  </si>
  <si>
    <t>MATRIZ DE INDICADORES DE RESULTADOS 2018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</si>
  <si>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</si>
  <si>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</si>
  <si>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</si>
  <si>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</si>
  <si>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</si>
  <si>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</si>
  <si>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</si>
  <si>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</si>
  <si>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</si>
  <si>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</si>
  <si>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</si>
  <si>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SUPUESTOS</t>
  </si>
  <si>
    <t>FIN</t>
  </si>
  <si>
    <t>Presentacion de Obligaciones</t>
  </si>
  <si>
    <t>Obligaciones Presentadas&amp;Obligaciones Requeridas</t>
  </si>
  <si>
    <t>ANUAL</t>
  </si>
  <si>
    <t>Oficios de Entrega</t>
  </si>
  <si>
    <t>4 Eficiencia</t>
  </si>
  <si>
    <t>Recoleccion de firmas autorizaciòn de cabildo</t>
  </si>
  <si>
    <t>PROPOSITO</t>
  </si>
  <si>
    <t>Establecer las actividades requeridas para realizar la planeación del ejercicio presupuestal, líneas de acción y metas de cada dependencia y unidades administrativas del municipio.</t>
  </si>
  <si>
    <t>Eficacia en la planeacion</t>
  </si>
  <si>
    <t>P=C1+C2+C3+C4</t>
  </si>
  <si>
    <t>Registros Administrativos</t>
  </si>
  <si>
    <t>Presupuesto Autorizado</t>
  </si>
  <si>
    <t>Acta de Cabildo</t>
  </si>
  <si>
    <t>Numero de informes de control</t>
  </si>
  <si>
    <t>Informes</t>
  </si>
  <si>
    <t>Cuenta Publica</t>
  </si>
  <si>
    <t>Cuentas publicadas entregadas</t>
  </si>
  <si>
    <t>Balanza General, Formatos de Cta. Publica</t>
  </si>
  <si>
    <t>Numero de dependencias</t>
  </si>
  <si>
    <t>Pagina de transparencia</t>
  </si>
  <si>
    <t>ARBOL DE PROBLEMAS 2018</t>
  </si>
  <si>
    <t>Finanzas Publicas Insalubles</t>
  </si>
  <si>
    <t>Inadecuada Transparencia Financiera</t>
  </si>
  <si>
    <t>Inadecuada Distribuccion de los Recursos</t>
  </si>
  <si>
    <t>EFECTOS</t>
  </si>
  <si>
    <t>Falta de planeacion financiera, anual de los egresos e ingresos necesarios para cumplir con las metas de los programas establecidos y inadecuada  distribución  de los recursos provenientes del presupuesto autorizado.</t>
  </si>
  <si>
    <t>CAUSAS</t>
  </si>
  <si>
    <t>Inadecuada  planeación del ejercicio presupuestal, líneas de acción y metas de cada dependencia y unidades administrativas del municipio.</t>
  </si>
  <si>
    <t>INADECUADA ELABORACIÓN DEL PRESUPUESTO</t>
  </si>
  <si>
    <t>FALTA DE CONTROL DE LA EJECUCION DEL GASTO</t>
  </si>
  <si>
    <t>FALTA DE INFORMACION DE LA ACTIVIDAD FINANCIERA DE LA ADMINISTRACION MUNICIPAL</t>
  </si>
  <si>
    <t>INADECUADA PLANEACION DE LOS PROGRAMAS PRESUPUESTARIOS</t>
  </si>
  <si>
    <t>ARBOL DE OBJETIVOS 2018</t>
  </si>
  <si>
    <t>Finanzas  Publicas Sanas</t>
  </si>
  <si>
    <t>Finanzas Transparentes</t>
  </si>
  <si>
    <t>Mejor Distribuccion de los Recursos</t>
  </si>
  <si>
    <t>FINES</t>
  </si>
  <si>
    <t>Determinar la planeacion financiera, anual de los egresos e ingresos necesarios para cumplir con las metas de los programas establecidos y mantener una distribución ordenada y planeada  de la aplicación de los recursos provenientes del presupuesto autorizado.</t>
  </si>
  <si>
    <t>MEDIOS</t>
  </si>
  <si>
    <t>CRONOGRAMA DE ACTIVIDADES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</si>
  <si>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</si>
  <si>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</si>
  <si>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</si>
  <si>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</si>
  <si>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</si>
  <si>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</si>
  <si>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</si>
  <si>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</si>
  <si>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</si>
  <si>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</si>
  <si>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</si>
  <si>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</si>
  <si>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</si>
  <si>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</si>
  <si>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</si>
  <si>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COMPONENTE 1</t>
  </si>
  <si>
    <t>E.1.1</t>
  </si>
  <si>
    <t>COMPONENTE 2</t>
  </si>
  <si>
    <t>COMPONENTE 3</t>
  </si>
  <si>
    <t>COMPONENTE 4</t>
  </si>
  <si>
    <t>OTRAS ACTIVIDADES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</si>
  <si>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</si>
  <si>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</si>
  <si>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</si>
  <si>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</si>
  <si>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</si>
  <si>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</si>
  <si>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</si>
  <si>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</si>
  <si>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</si>
  <si>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</si>
  <si>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</si>
  <si>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</si>
  <si>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</si>
  <si>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</si>
  <si>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</si>
  <si>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</si>
  <si>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</si>
  <si>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</si>
  <si>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</si>
  <si>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</si>
  <si>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</si>
  <si>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</si>
  <si>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</si>
  <si>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</si>
  <si>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</si>
  <si>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</si>
  <si>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</si>
  <si>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</si>
  <si>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</si>
  <si>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</si>
  <si>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</si>
  <si>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</si>
  <si>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</si>
  <si>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</si>
  <si>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</si>
  <si>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</si>
  <si>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</si>
  <si>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</si>
  <si>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</si>
  <si>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</si>
  <si>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</si>
  <si>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</si>
  <si>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</si>
  <si>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</si>
  <si>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</si>
  <si>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</si>
  <si>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</si>
  <si>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</si>
  <si>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</si>
  <si>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</si>
  <si>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</si>
  <si>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</si>
  <si>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</si>
  <si>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</si>
  <si>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</si>
  <si>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</si>
  <si>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</si>
  <si>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</si>
  <si>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</si>
  <si>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</si>
  <si>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</si>
  <si>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</si>
  <si>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</si>
  <si>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</si>
  <si>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</si>
  <si>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</si>
  <si>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</si>
  <si>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</si>
  <si>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</si>
  <si>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</si>
  <si>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</si>
  <si>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</si>
  <si>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</si>
  <si>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</si>
  <si>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</si>
  <si>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</si>
  <si>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</si>
  <si>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</si>
  <si>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</si>
  <si>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</si>
  <si>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</si>
  <si>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</si>
  <si>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TERCER TRIMESTRE 2018</t>
  </si>
  <si>
    <t>ESTIMACION DE EGRESOS PARA EL EJERCICIO 2018</t>
  </si>
  <si>
    <t>H. AYUNTAMIENTO DE TONALA 2015 - 2018</t>
  </si>
  <si>
    <t>EGRESOS EJERCIDOS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</si>
</sst>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  <numFmt numFmtId="166" formatCode="_-* #,##0_-;\-* #,##0_-;_-* &quot;-&quot;??_-;_-@_-"/>
    <numFmt numFmtId="167" formatCode="0_ ;\-0\ "/>
    <numFmt numFmtId="168" formatCode="0_ ;[Red]\-0\ "/>
  </numFmts>
  <fonts count="3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4"/>
      <color theme="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4" fillId="0" borderId="0"/>
    <xf numFmtId="43" fontId="5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3" borderId="1" xfId="0" applyFont="1" applyFill="1" applyBorder="1" applyAlignment="1">
      <alignment wrapText="1"/>
    </xf>
    <xf numFmtId="43" fontId="2" fillId="0" borderId="1" xfId="0" applyNumberFormat="1" applyFont="1" applyBorder="1" applyAlignment="1"/>
    <xf numFmtId="9" fontId="2" fillId="0" borderId="1" xfId="3" applyFont="1" applyBorder="1" applyAlignment="1"/>
    <xf numFmtId="0" fontId="2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9" fontId="2" fillId="0" borderId="4" xfId="3" applyFont="1" applyBorder="1" applyAlignment="1"/>
    <xf numFmtId="15" fontId="2" fillId="3" borderId="2" xfId="0" applyNumberFormat="1" applyFont="1" applyFill="1" applyBorder="1" applyAlignment="1">
      <alignment horizontal="center"/>
    </xf>
    <xf numFmtId="9" fontId="2" fillId="3" borderId="4" xfId="3" applyFont="1" applyFill="1" applyBorder="1" applyAlignment="1"/>
    <xf numFmtId="9" fontId="2" fillId="3" borderId="1" xfId="3" applyFont="1" applyFill="1" applyBorder="1" applyAlignment="1"/>
    <xf numFmtId="0" fontId="2" fillId="0" borderId="0" xfId="0" applyFont="1" applyFill="1" applyBorder="1" applyAlignment="1">
      <alignment horizontal="center"/>
    </xf>
    <xf numFmtId="9" fontId="2" fillId="5" borderId="2" xfId="3" applyFont="1" applyFill="1" applyBorder="1" applyAlignment="1"/>
    <xf numFmtId="9" fontId="2" fillId="5" borderId="4" xfId="3" applyFont="1" applyFill="1" applyBorder="1" applyAlignment="1"/>
    <xf numFmtId="9" fontId="2" fillId="5" borderId="1" xfId="3" applyFont="1" applyFill="1" applyBorder="1" applyAlignment="1"/>
    <xf numFmtId="0" fontId="4" fillId="4" borderId="2" xfId="0" applyFont="1" applyFill="1" applyBorder="1" applyAlignment="1">
      <alignment horizontal="right"/>
    </xf>
    <xf numFmtId="0" fontId="6" fillId="6" borderId="3" xfId="0" applyFont="1" applyFill="1" applyBorder="1" applyAlignment="1"/>
    <xf numFmtId="0" fontId="4" fillId="4" borderId="4" xfId="0" applyFont="1" applyFill="1" applyBorder="1" applyAlignment="1">
      <alignment horizont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Border="1"/>
    <xf numFmtId="9" fontId="2" fillId="7" borderId="2" xfId="0" applyNumberFormat="1" applyFont="1" applyFill="1" applyBorder="1" applyAlignment="1">
      <alignment horizontal="center"/>
    </xf>
    <xf numFmtId="9" fontId="2" fillId="7" borderId="4" xfId="0" applyNumberFormat="1" applyFont="1" applyFill="1" applyBorder="1" applyAlignment="1"/>
    <xf numFmtId="9" fontId="2" fillId="7" borderId="10" xfId="3" applyFont="1" applyFill="1" applyBorder="1" applyAlignment="1">
      <alignment horizontal="center"/>
    </xf>
    <xf numFmtId="9" fontId="2" fillId="7" borderId="12" xfId="3" applyFont="1" applyFill="1" applyBorder="1" applyAlignment="1"/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2" fillId="0" borderId="0" xfId="0" applyFont="1" applyBorder="1" applyAlignment="1"/>
    <xf numFmtId="0" fontId="2" fillId="6" borderId="1" xfId="0" applyFont="1" applyFill="1" applyBorder="1" applyAlignment="1">
      <alignment horizontal="left"/>
    </xf>
    <xf numFmtId="164" fontId="2" fillId="7" borderId="1" xfId="0" applyNumberFormat="1" applyFont="1" applyFill="1" applyBorder="1" applyAlignment="1"/>
    <xf numFmtId="164" fontId="2" fillId="7" borderId="1" xfId="0" applyNumberFormat="1" applyFont="1" applyFill="1" applyBorder="1" applyAlignment="1" applyProtection="1"/>
    <xf numFmtId="0" fontId="2" fillId="3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/>
    <xf numFmtId="0" fontId="2" fillId="3" borderId="4" xfId="0" applyFont="1" applyFill="1" applyBorder="1"/>
    <xf numFmtId="0" fontId="2" fillId="6" borderId="1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/>
    <xf numFmtId="0" fontId="2" fillId="3" borderId="18" xfId="0" applyFont="1" applyFill="1" applyBorder="1" applyAlignment="1"/>
    <xf numFmtId="0" fontId="2" fillId="3" borderId="19" xfId="0" applyFont="1" applyFill="1" applyBorder="1" applyAlignment="1"/>
    <xf numFmtId="49" fontId="2" fillId="7" borderId="5" xfId="0" applyNumberFormat="1" applyFont="1" applyFill="1" applyBorder="1"/>
    <xf numFmtId="49" fontId="2" fillId="7" borderId="6" xfId="0" applyNumberFormat="1" applyFont="1" applyFill="1" applyBorder="1"/>
    <xf numFmtId="49" fontId="2" fillId="7" borderId="7" xfId="0" applyNumberFormat="1" applyFont="1" applyFill="1" applyBorder="1"/>
    <xf numFmtId="49" fontId="2" fillId="7" borderId="8" xfId="0" applyNumberFormat="1" applyFont="1" applyFill="1" applyBorder="1"/>
    <xf numFmtId="49" fontId="2" fillId="7" borderId="0" xfId="0" applyNumberFormat="1" applyFont="1" applyFill="1" applyBorder="1"/>
    <xf numFmtId="49" fontId="2" fillId="7" borderId="9" xfId="0" applyNumberFormat="1" applyFont="1" applyFill="1" applyBorder="1"/>
    <xf numFmtId="49" fontId="2" fillId="7" borderId="8" xfId="0" quotePrefix="1" applyNumberFormat="1" applyFont="1" applyFill="1" applyBorder="1"/>
    <xf numFmtId="49" fontId="2" fillId="7" borderId="10" xfId="0" quotePrefix="1" applyNumberFormat="1" applyFont="1" applyFill="1" applyBorder="1"/>
    <xf numFmtId="49" fontId="2" fillId="7" borderId="11" xfId="0" applyNumberFormat="1" applyFont="1" applyFill="1" applyBorder="1"/>
    <xf numFmtId="49" fontId="2" fillId="7" borderId="12" xfId="0" applyNumberFormat="1" applyFont="1" applyFill="1" applyBorder="1"/>
    <xf numFmtId="0" fontId="2" fillId="3" borderId="1" xfId="0" applyFont="1" applyFill="1" applyBorder="1" applyAlignment="1"/>
    <xf numFmtId="49" fontId="2" fillId="8" borderId="5" xfId="0" quotePrefix="1" applyNumberFormat="1" applyFont="1" applyFill="1" applyBorder="1"/>
    <xf numFmtId="49" fontId="2" fillId="8" borderId="6" xfId="0" applyNumberFormat="1" applyFont="1" applyFill="1" applyBorder="1"/>
    <xf numFmtId="49" fontId="2" fillId="8" borderId="7" xfId="0" applyNumberFormat="1" applyFont="1" applyFill="1" applyBorder="1"/>
    <xf numFmtId="49" fontId="2" fillId="8" borderId="8" xfId="0" quotePrefix="1" applyNumberFormat="1" applyFont="1" applyFill="1" applyBorder="1"/>
    <xf numFmtId="49" fontId="2" fillId="8" borderId="0" xfId="0" applyNumberFormat="1" applyFont="1" applyFill="1" applyBorder="1"/>
    <xf numFmtId="49" fontId="2" fillId="8" borderId="9" xfId="0" applyNumberFormat="1" applyFont="1" applyFill="1" applyBorder="1"/>
    <xf numFmtId="49" fontId="2" fillId="8" borderId="8" xfId="0" applyNumberFormat="1" applyFont="1" applyFill="1" applyBorder="1"/>
    <xf numFmtId="49" fontId="2" fillId="8" borderId="10" xfId="0" applyNumberFormat="1" applyFont="1" applyFill="1" applyBorder="1"/>
    <xf numFmtId="49" fontId="2" fillId="8" borderId="11" xfId="0" applyNumberFormat="1" applyFont="1" applyFill="1" applyBorder="1"/>
    <xf numFmtId="49" fontId="2" fillId="8" borderId="12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/>
    <xf numFmtId="0" fontId="2" fillId="5" borderId="2" xfId="0" applyFont="1" applyFill="1" applyBorder="1" applyAlignment="1">
      <alignment horizontal="left"/>
    </xf>
    <xf numFmtId="3" fontId="9" fillId="0" borderId="4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/>
    <xf numFmtId="166" fontId="2" fillId="0" borderId="1" xfId="1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9" fontId="2" fillId="0" borderId="4" xfId="3" applyFont="1" applyFill="1" applyBorder="1" applyAlignment="1">
      <alignment horizontal="center"/>
    </xf>
    <xf numFmtId="9" fontId="2" fillId="0" borderId="1" xfId="3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9" fontId="2" fillId="3" borderId="4" xfId="3" applyFont="1" applyFill="1" applyBorder="1" applyAlignment="1">
      <alignment horizontal="center"/>
    </xf>
    <xf numFmtId="9" fontId="2" fillId="3" borderId="1" xfId="3" applyFont="1" applyFill="1" applyBorder="1" applyAlignment="1">
      <alignment horizontal="center"/>
    </xf>
    <xf numFmtId="15" fontId="2" fillId="5" borderId="2" xfId="0" applyNumberFormat="1" applyFont="1" applyFill="1" applyBorder="1" applyAlignment="1">
      <alignment horizontal="center"/>
    </xf>
    <xf numFmtId="3" fontId="11" fillId="5" borderId="4" xfId="0" applyNumberFormat="1" applyFont="1" applyFill="1" applyBorder="1" applyAlignment="1">
      <alignment horizontal="center"/>
    </xf>
    <xf numFmtId="166" fontId="2" fillId="5" borderId="1" xfId="1" applyNumberFormat="1" applyFont="1" applyFill="1" applyBorder="1" applyAlignment="1">
      <alignment horizontal="center"/>
    </xf>
    <xf numFmtId="166" fontId="2" fillId="5" borderId="2" xfId="1" applyNumberFormat="1" applyFont="1" applyFill="1" applyBorder="1" applyAlignment="1">
      <alignment horizontal="center"/>
    </xf>
    <xf numFmtId="9" fontId="2" fillId="5" borderId="4" xfId="3" applyFont="1" applyFill="1" applyBorder="1" applyAlignment="1">
      <alignment horizontal="center"/>
    </xf>
    <xf numFmtId="9" fontId="2" fillId="5" borderId="1" xfId="3" applyFont="1" applyFill="1" applyBorder="1" applyAlignment="1">
      <alignment horizontal="center"/>
    </xf>
    <xf numFmtId="15" fontId="2" fillId="5" borderId="0" xfId="0" applyNumberFormat="1" applyFont="1" applyFill="1" applyBorder="1" applyAlignment="1">
      <alignment horizontal="center"/>
    </xf>
    <xf numFmtId="3" fontId="11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/>
    <xf numFmtId="166" fontId="2" fillId="5" borderId="0" xfId="1" applyNumberFormat="1" applyFont="1" applyFill="1" applyBorder="1" applyAlignment="1">
      <alignment horizontal="center"/>
    </xf>
    <xf numFmtId="9" fontId="2" fillId="5" borderId="0" xfId="3" applyFont="1" applyFill="1" applyBorder="1" applyAlignment="1">
      <alignment horizontal="center"/>
    </xf>
    <xf numFmtId="0" fontId="2" fillId="0" borderId="20" xfId="0" applyFont="1" applyBorder="1" applyAlignment="1"/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3" borderId="18" xfId="0" applyFont="1" applyFill="1" applyBorder="1"/>
    <xf numFmtId="0" fontId="2" fillId="3" borderId="19" xfId="0" applyFont="1" applyFill="1" applyBorder="1"/>
    <xf numFmtId="0" fontId="2" fillId="0" borderId="0" xfId="0" applyFont="1" applyBorder="1" applyAlignment="1">
      <alignment horizontal="center" wrapText="1"/>
    </xf>
    <xf numFmtId="49" fontId="2" fillId="8" borderId="5" xfId="0" applyNumberFormat="1" applyFont="1" applyFill="1" applyBorder="1"/>
    <xf numFmtId="0" fontId="2" fillId="3" borderId="2" xfId="0" applyFont="1" applyFill="1" applyBorder="1"/>
    <xf numFmtId="49" fontId="2" fillId="8" borderId="10" xfId="0" quotePrefix="1" applyNumberFormat="1" applyFont="1" applyFill="1" applyBorder="1"/>
    <xf numFmtId="0" fontId="13" fillId="7" borderId="0" xfId="4" applyFont="1" applyFill="1"/>
    <xf numFmtId="0" fontId="15" fillId="7" borderId="0" xfId="5" applyFont="1" applyFill="1"/>
    <xf numFmtId="0" fontId="16" fillId="6" borderId="1" xfId="5" applyFont="1" applyFill="1" applyBorder="1" applyAlignment="1">
      <alignment horizontal="center"/>
    </xf>
    <xf numFmtId="0" fontId="15" fillId="6" borderId="1" xfId="5" applyFont="1" applyFill="1" applyBorder="1" applyAlignment="1">
      <alignment horizontal="center"/>
    </xf>
    <xf numFmtId="0" fontId="17" fillId="6" borderId="1" xfId="5" applyFont="1" applyFill="1" applyBorder="1" applyAlignment="1">
      <alignment horizontal="center"/>
    </xf>
    <xf numFmtId="0" fontId="16" fillId="6" borderId="1" xfId="5" applyFont="1" applyFill="1" applyBorder="1" applyAlignment="1">
      <alignment horizontal="left"/>
    </xf>
    <xf numFmtId="3" fontId="15" fillId="7" borderId="1" xfId="5" applyNumberFormat="1" applyFont="1" applyFill="1" applyBorder="1"/>
    <xf numFmtId="3" fontId="17" fillId="7" borderId="1" xfId="5" applyNumberFormat="1" applyFont="1" applyFill="1" applyBorder="1"/>
    <xf numFmtId="0" fontId="16" fillId="6" borderId="1" xfId="5" applyFont="1" applyFill="1" applyBorder="1" applyAlignment="1">
      <alignment horizontal="left" wrapText="1"/>
    </xf>
    <xf numFmtId="49" fontId="15" fillId="7" borderId="0" xfId="5" applyNumberFormat="1" applyFont="1" applyFill="1"/>
    <xf numFmtId="0" fontId="18" fillId="7" borderId="0" xfId="4" applyFont="1" applyFill="1"/>
    <xf numFmtId="0" fontId="19" fillId="7" borderId="0" xfId="4" applyFont="1" applyFill="1" applyAlignment="1">
      <alignment horizontal="center"/>
    </xf>
    <xf numFmtId="0" fontId="18" fillId="9" borderId="1" xfId="4" applyFont="1" applyFill="1" applyBorder="1"/>
    <xf numFmtId="0" fontId="18" fillId="9" borderId="18" xfId="4" applyFont="1" applyFill="1" applyBorder="1"/>
    <xf numFmtId="0" fontId="18" fillId="9" borderId="19" xfId="4" applyFont="1" applyFill="1" applyBorder="1"/>
    <xf numFmtId="0" fontId="20" fillId="9" borderId="1" xfId="4" applyFont="1" applyFill="1" applyBorder="1" applyAlignment="1">
      <alignment horizontal="center" vertical="center" wrapText="1"/>
    </xf>
    <xf numFmtId="0" fontId="20" fillId="10" borderId="1" xfId="4" applyNumberFormat="1" applyFont="1" applyFill="1" applyBorder="1" applyAlignment="1">
      <alignment vertical="top"/>
    </xf>
    <xf numFmtId="0" fontId="18" fillId="10" borderId="1" xfId="4" applyNumberFormat="1" applyFont="1" applyFill="1" applyBorder="1" applyAlignment="1">
      <alignment vertical="top" wrapText="1"/>
    </xf>
    <xf numFmtId="0" fontId="20" fillId="9" borderId="1" xfId="4" applyNumberFormat="1" applyFont="1" applyFill="1" applyBorder="1" applyAlignment="1">
      <alignment vertical="top" wrapText="1"/>
    </xf>
    <xf numFmtId="49" fontId="18" fillId="7" borderId="1" xfId="4" applyNumberFormat="1" applyFont="1" applyFill="1" applyBorder="1" applyAlignment="1">
      <alignment vertical="top" wrapText="1"/>
    </xf>
    <xf numFmtId="0" fontId="18" fillId="7" borderId="1" xfId="4" applyNumberFormat="1" applyFont="1" applyFill="1" applyBorder="1" applyAlignment="1">
      <alignment vertical="top" wrapText="1"/>
    </xf>
    <xf numFmtId="0" fontId="21" fillId="7" borderId="0" xfId="4" applyFont="1" applyFill="1"/>
    <xf numFmtId="0" fontId="22" fillId="7" borderId="0" xfId="4" applyFont="1" applyFill="1"/>
    <xf numFmtId="0" fontId="22" fillId="7" borderId="0" xfId="4" applyFont="1" applyFill="1" applyBorder="1"/>
    <xf numFmtId="0" fontId="24" fillId="7" borderId="0" xfId="5" applyFont="1" applyFill="1"/>
    <xf numFmtId="0" fontId="12" fillId="7" borderId="0" xfId="5" applyFont="1" applyFill="1"/>
    <xf numFmtId="0" fontId="4" fillId="7" borderId="0" xfId="5" applyFont="1" applyFill="1"/>
    <xf numFmtId="0" fontId="25" fillId="5" borderId="18" xfId="5" applyFont="1" applyFill="1" applyBorder="1" applyAlignment="1">
      <alignment horizontal="center"/>
    </xf>
    <xf numFmtId="0" fontId="25" fillId="5" borderId="2" xfId="5" applyFont="1" applyFill="1" applyBorder="1" applyAlignment="1">
      <alignment horizontal="center"/>
    </xf>
    <xf numFmtId="0" fontId="25" fillId="5" borderId="3" xfId="5" applyFont="1" applyFill="1" applyBorder="1" applyAlignment="1">
      <alignment horizontal="center"/>
    </xf>
    <xf numFmtId="0" fontId="25" fillId="5" borderId="4" xfId="5" applyFont="1" applyFill="1" applyBorder="1" applyAlignment="1">
      <alignment horizontal="center"/>
    </xf>
    <xf numFmtId="0" fontId="25" fillId="5" borderId="19" xfId="5" applyFont="1" applyFill="1" applyBorder="1" applyAlignment="1">
      <alignment horizontal="center"/>
    </xf>
    <xf numFmtId="0" fontId="25" fillId="5" borderId="1" xfId="5" applyFont="1" applyFill="1" applyBorder="1" applyAlignment="1">
      <alignment horizontal="center"/>
    </xf>
    <xf numFmtId="0" fontId="12" fillId="7" borderId="1" xfId="5" applyFont="1" applyFill="1" applyBorder="1"/>
    <xf numFmtId="0" fontId="25" fillId="7" borderId="1" xfId="5" applyFont="1" applyFill="1" applyBorder="1"/>
    <xf numFmtId="0" fontId="12" fillId="0" borderId="1" xfId="5" applyFont="1" applyFill="1" applyBorder="1"/>
    <xf numFmtId="43" fontId="0" fillId="0" borderId="0" xfId="6" applyFont="1"/>
    <xf numFmtId="0" fontId="27" fillId="7" borderId="0" xfId="4" applyFont="1" applyFill="1"/>
    <xf numFmtId="0" fontId="26" fillId="7" borderId="0" xfId="0" applyFont="1" applyFill="1" applyBorder="1" applyAlignment="1"/>
    <xf numFmtId="0" fontId="27" fillId="7" borderId="0" xfId="4" applyFont="1" applyFill="1" applyBorder="1"/>
    <xf numFmtId="0" fontId="28" fillId="0" borderId="0" xfId="0" applyFont="1"/>
    <xf numFmtId="0" fontId="29" fillId="0" borderId="0" xfId="0" applyFont="1"/>
    <xf numFmtId="43" fontId="29" fillId="0" borderId="0" xfId="6" applyFont="1"/>
    <xf numFmtId="0" fontId="30" fillId="0" borderId="0" xfId="0" applyFont="1"/>
    <xf numFmtId="0" fontId="31" fillId="0" borderId="0" xfId="0" applyFont="1" applyAlignment="1">
      <alignment horizontal="right"/>
    </xf>
    <xf numFmtId="0" fontId="31" fillId="0" borderId="0" xfId="0" applyFont="1"/>
    <xf numFmtId="43" fontId="30" fillId="0" borderId="0" xfId="6" applyFont="1"/>
    <xf numFmtId="0" fontId="31" fillId="4" borderId="1" xfId="0" applyFont="1" applyFill="1" applyBorder="1" applyAlignment="1">
      <alignment horizontal="center"/>
    </xf>
    <xf numFmtId="43" fontId="31" fillId="4" borderId="1" xfId="6" applyFont="1" applyFill="1" applyBorder="1" applyAlignment="1">
      <alignment horizontal="center"/>
    </xf>
    <xf numFmtId="43" fontId="31" fillId="11" borderId="1" xfId="6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wrapText="1"/>
    </xf>
    <xf numFmtId="43" fontId="32" fillId="0" borderId="1" xfId="6" applyFont="1" applyBorder="1"/>
    <xf numFmtId="43" fontId="32" fillId="11" borderId="1" xfId="6" applyFont="1" applyFill="1" applyBorder="1"/>
    <xf numFmtId="0" fontId="32" fillId="0" borderId="1" xfId="0" applyFont="1" applyBorder="1"/>
    <xf numFmtId="0" fontId="32" fillId="8" borderId="1" xfId="0" applyFont="1" applyFill="1" applyBorder="1" applyAlignment="1">
      <alignment horizontal="center"/>
    </xf>
    <xf numFmtId="0" fontId="32" fillId="8" borderId="1" xfId="0" applyFont="1" applyFill="1" applyBorder="1" applyAlignment="1">
      <alignment wrapText="1"/>
    </xf>
    <xf numFmtId="43" fontId="31" fillId="11" borderId="1" xfId="6" applyFont="1" applyFill="1" applyBorder="1"/>
    <xf numFmtId="0" fontId="32" fillId="8" borderId="0" xfId="0" applyFont="1" applyFill="1" applyBorder="1" applyAlignment="1">
      <alignment wrapText="1"/>
    </xf>
    <xf numFmtId="0" fontId="30" fillId="0" borderId="1" xfId="0" applyFont="1" applyBorder="1" applyAlignment="1">
      <alignment horizontal="center"/>
    </xf>
    <xf numFmtId="0" fontId="32" fillId="8" borderId="1" xfId="0" applyFont="1" applyFill="1" applyBorder="1" applyAlignment="1">
      <alignment horizontal="left"/>
    </xf>
    <xf numFmtId="0" fontId="32" fillId="8" borderId="1" xfId="0" applyFont="1" applyFill="1" applyBorder="1"/>
    <xf numFmtId="0" fontId="33" fillId="0" borderId="1" xfId="0" applyFont="1" applyBorder="1" applyAlignment="1">
      <alignment horizontal="center"/>
    </xf>
    <xf numFmtId="0" fontId="33" fillId="0" borderId="1" xfId="0" applyFont="1" applyBorder="1"/>
    <xf numFmtId="43" fontId="33" fillId="0" borderId="1" xfId="6" applyFont="1" applyBorder="1"/>
    <xf numFmtId="43" fontId="30" fillId="0" borderId="1" xfId="6" applyFont="1" applyBorder="1"/>
    <xf numFmtId="43" fontId="33" fillId="11" borderId="1" xfId="6" applyFont="1" applyFill="1" applyBorder="1"/>
    <xf numFmtId="43" fontId="30" fillId="11" borderId="1" xfId="6" applyFont="1" applyFill="1" applyBorder="1"/>
    <xf numFmtId="0" fontId="31" fillId="11" borderId="2" xfId="0" applyFont="1" applyFill="1" applyBorder="1" applyAlignment="1"/>
    <xf numFmtId="0" fontId="31" fillId="11" borderId="4" xfId="0" applyFont="1" applyFill="1" applyBorder="1" applyAlignment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4" fontId="2" fillId="5" borderId="2" xfId="2" applyFont="1" applyFill="1" applyBorder="1" applyAlignment="1">
      <alignment horizontal="center"/>
    </xf>
    <xf numFmtId="44" fontId="2" fillId="5" borderId="4" xfId="2" applyFont="1" applyFill="1" applyBorder="1" applyAlignment="1">
      <alignment horizontal="center"/>
    </xf>
    <xf numFmtId="44" fontId="2" fillId="3" borderId="2" xfId="2" applyFont="1" applyFill="1" applyBorder="1" applyAlignment="1">
      <alignment horizontal="center"/>
    </xf>
    <xf numFmtId="44" fontId="2" fillId="3" borderId="4" xfId="2" applyFont="1" applyFill="1" applyBorder="1" applyAlignment="1">
      <alignment horizontal="center"/>
    </xf>
    <xf numFmtId="44" fontId="2" fillId="0" borderId="2" xfId="2" applyFont="1" applyBorder="1" applyAlignment="1">
      <alignment horizontal="center"/>
    </xf>
    <xf numFmtId="44" fontId="2" fillId="0" borderId="4" xfId="2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68" fontId="2" fillId="0" borderId="2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4" fontId="2" fillId="0" borderId="4" xfId="0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167" fontId="2" fillId="0" borderId="2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3" borderId="2" xfId="0" applyFont="1" applyFill="1" applyBorder="1" applyAlignment="1"/>
    <xf numFmtId="0" fontId="2" fillId="3" borderId="4" xfId="0" applyFont="1" applyFill="1" applyBorder="1" applyAlignment="1"/>
    <xf numFmtId="49" fontId="2" fillId="0" borderId="0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18" fillId="7" borderId="2" xfId="4" applyFont="1" applyFill="1" applyBorder="1" applyAlignment="1">
      <alignment horizontal="center"/>
    </xf>
    <xf numFmtId="0" fontId="18" fillId="7" borderId="4" xfId="4" applyFont="1" applyFill="1" applyBorder="1" applyAlignment="1">
      <alignment horizontal="center"/>
    </xf>
    <xf numFmtId="0" fontId="18" fillId="7" borderId="5" xfId="4" applyFont="1" applyFill="1" applyBorder="1" applyAlignment="1">
      <alignment horizontal="center" vertical="top" wrapText="1"/>
    </xf>
    <xf numFmtId="0" fontId="18" fillId="7" borderId="7" xfId="4" applyFont="1" applyFill="1" applyBorder="1" applyAlignment="1">
      <alignment horizontal="center" vertical="top" wrapText="1"/>
    </xf>
    <xf numFmtId="0" fontId="18" fillId="7" borderId="10" xfId="4" applyFont="1" applyFill="1" applyBorder="1" applyAlignment="1">
      <alignment horizontal="center" vertical="top" wrapText="1"/>
    </xf>
    <xf numFmtId="0" fontId="18" fillId="7" borderId="12" xfId="4" applyFont="1" applyFill="1" applyBorder="1" applyAlignment="1">
      <alignment horizontal="center" vertical="top" wrapText="1"/>
    </xf>
    <xf numFmtId="0" fontId="22" fillId="7" borderId="18" xfId="4" applyFont="1" applyFill="1" applyBorder="1" applyAlignment="1">
      <alignment horizontal="center" vertical="center" wrapText="1"/>
    </xf>
    <xf numFmtId="0" fontId="22" fillId="7" borderId="20" xfId="4" applyFont="1" applyFill="1" applyBorder="1" applyAlignment="1">
      <alignment horizontal="center" vertical="center" wrapText="1"/>
    </xf>
    <xf numFmtId="0" fontId="22" fillId="7" borderId="19" xfId="4" applyFont="1" applyFill="1" applyBorder="1" applyAlignment="1">
      <alignment horizontal="center" vertical="center" wrapText="1"/>
    </xf>
    <xf numFmtId="0" fontId="23" fillId="9" borderId="5" xfId="4" applyFont="1" applyFill="1" applyBorder="1" applyAlignment="1">
      <alignment horizontal="center" vertical="center" wrapText="1"/>
    </xf>
    <xf numFmtId="0" fontId="23" fillId="9" borderId="6" xfId="4" applyFont="1" applyFill="1" applyBorder="1" applyAlignment="1">
      <alignment horizontal="center" vertical="center" wrapText="1"/>
    </xf>
    <xf numFmtId="0" fontId="23" fillId="9" borderId="7" xfId="4" applyFont="1" applyFill="1" applyBorder="1" applyAlignment="1">
      <alignment horizontal="center" vertical="center" wrapText="1"/>
    </xf>
    <xf numFmtId="0" fontId="23" fillId="9" borderId="8" xfId="4" applyFont="1" applyFill="1" applyBorder="1" applyAlignment="1">
      <alignment horizontal="center" vertical="center" wrapText="1"/>
    </xf>
    <xf numFmtId="0" fontId="23" fillId="9" borderId="0" xfId="4" applyFont="1" applyFill="1" applyBorder="1" applyAlignment="1">
      <alignment horizontal="center" vertical="center" wrapText="1"/>
    </xf>
    <xf numFmtId="0" fontId="23" fillId="9" borderId="9" xfId="4" applyFont="1" applyFill="1" applyBorder="1" applyAlignment="1">
      <alignment horizontal="center" vertical="center" wrapText="1"/>
    </xf>
    <xf numFmtId="0" fontId="23" fillId="9" borderId="10" xfId="4" applyFont="1" applyFill="1" applyBorder="1" applyAlignment="1">
      <alignment horizontal="center" vertical="center" wrapText="1"/>
    </xf>
    <xf numFmtId="0" fontId="23" fillId="9" borderId="11" xfId="4" applyFont="1" applyFill="1" applyBorder="1" applyAlignment="1">
      <alignment horizontal="center" vertical="center" wrapText="1"/>
    </xf>
    <xf numFmtId="0" fontId="23" fillId="9" borderId="12" xfId="4" applyFont="1" applyFill="1" applyBorder="1" applyAlignment="1">
      <alignment horizontal="center" vertical="center" wrapText="1"/>
    </xf>
    <xf numFmtId="0" fontId="22" fillId="7" borderId="5" xfId="4" applyFont="1" applyFill="1" applyBorder="1" applyAlignment="1">
      <alignment horizontal="center" vertical="center" wrapText="1"/>
    </xf>
    <xf numFmtId="0" fontId="22" fillId="7" borderId="6" xfId="4" applyFont="1" applyFill="1" applyBorder="1" applyAlignment="1">
      <alignment horizontal="center" vertical="center" wrapText="1"/>
    </xf>
    <xf numFmtId="0" fontId="22" fillId="7" borderId="7" xfId="4" applyFont="1" applyFill="1" applyBorder="1" applyAlignment="1">
      <alignment horizontal="center" vertical="center" wrapText="1"/>
    </xf>
    <xf numFmtId="0" fontId="22" fillId="7" borderId="8" xfId="4" applyFont="1" applyFill="1" applyBorder="1" applyAlignment="1">
      <alignment horizontal="center"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7" borderId="9" xfId="4" applyFont="1" applyFill="1" applyBorder="1" applyAlignment="1">
      <alignment horizontal="center" vertical="center" wrapText="1"/>
    </xf>
    <xf numFmtId="0" fontId="22" fillId="7" borderId="10" xfId="4" applyFont="1" applyFill="1" applyBorder="1" applyAlignment="1">
      <alignment horizontal="center" vertical="center" wrapText="1"/>
    </xf>
    <xf numFmtId="0" fontId="22" fillId="7" borderId="11" xfId="4" applyFont="1" applyFill="1" applyBorder="1" applyAlignment="1">
      <alignment horizontal="center" vertical="center" wrapText="1"/>
    </xf>
    <xf numFmtId="0" fontId="22" fillId="7" borderId="12" xfId="4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left"/>
    </xf>
    <xf numFmtId="0" fontId="31" fillId="11" borderId="4" xfId="0" applyFont="1" applyFill="1" applyBorder="1" applyAlignment="1">
      <alignment horizontal="left"/>
    </xf>
    <xf numFmtId="0" fontId="31" fillId="11" borderId="3" xfId="0" applyFont="1" applyFill="1" applyBorder="1" applyAlignment="1">
      <alignment horizontal="left"/>
    </xf>
  </cellXfs>
  <cellStyles count="7">
    <cellStyle name="Millares" xfId="1" builtinId="3"/>
    <cellStyle name="Millares 2" xfId="6"/>
    <cellStyle name="Moneda" xfId="2" builtinId="4"/>
    <cellStyle name="Normal" xfId="0" builtinId="0"/>
    <cellStyle name="Normal 2" xfId="4"/>
    <cellStyle name="Normal 3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1</xdr:col>
      <xdr:colOff>3175</xdr:colOff>
      <xdr:row>5</xdr:row>
      <xdr:rowOff>82550</xdr:rowOff>
    </xdr:to>
    <xdr:pic>
      <xdr:nvPicPr>
        <xdr:cNvPr id="2" name="1 Imagen" descr="C:\Users\pc1\Pictures\ayuntamiento\escudio de armas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337039</xdr:colOff>
      <xdr:row>0</xdr:row>
      <xdr:rowOff>43962</xdr:rowOff>
    </xdr:from>
    <xdr:to>
      <xdr:col>9</xdr:col>
      <xdr:colOff>696059</xdr:colOff>
      <xdr:row>5</xdr:row>
      <xdr:rowOff>102577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2839" y="43962"/>
          <a:ext cx="1159120" cy="8682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5</xdr:row>
      <xdr:rowOff>97320</xdr:rowOff>
    </xdr:to>
    <xdr:pic>
      <xdr:nvPicPr>
        <xdr:cNvPr id="2" name="1 Imagen" descr="C:\Users\pc1\Pictures\ayuntamiento\escudio de armas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521805</xdr:colOff>
      <xdr:row>1</xdr:row>
      <xdr:rowOff>91110</xdr:rowOff>
    </xdr:from>
    <xdr:to>
      <xdr:col>8</xdr:col>
      <xdr:colOff>1049980</xdr:colOff>
      <xdr:row>5</xdr:row>
      <xdr:rowOff>119143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2522" y="231914"/>
          <a:ext cx="1157654" cy="86457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1218408</xdr:colOff>
      <xdr:row>23</xdr:row>
      <xdr:rowOff>19844</xdr:rowOff>
    </xdr:from>
    <xdr:to>
      <xdr:col>3</xdr:col>
      <xdr:colOff>1219996</xdr:colOff>
      <xdr:row>25</xdr:row>
      <xdr:rowOff>124619</xdr:rowOff>
    </xdr:to>
    <xdr:cxnSp macro="">
      <xdr:nvCxnSpPr>
        <xdr:cNvPr id="2" name="1 Conector recto de flecha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 rot="5400000" flipH="1" flipV="1">
          <a:off x="2824164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30</xdr:row>
      <xdr:rowOff>10319</xdr:rowOff>
    </xdr:from>
    <xdr:to>
      <xdr:col>5</xdr:col>
      <xdr:colOff>610395</xdr:colOff>
      <xdr:row>31</xdr:row>
      <xdr:rowOff>134144</xdr:rowOff>
    </xdr:to>
    <xdr:cxnSp macro="">
      <xdr:nvCxnSpPr>
        <xdr:cNvPr id="3" name="2 Conector recto de flecha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475459</xdr:colOff>
      <xdr:row>29</xdr:row>
      <xdr:rowOff>143668</xdr:rowOff>
    </xdr:from>
    <xdr:to>
      <xdr:col>3</xdr:col>
      <xdr:colOff>477047</xdr:colOff>
      <xdr:row>31</xdr:row>
      <xdr:rowOff>115093</xdr:rowOff>
    </xdr:to>
    <xdr:cxnSp macro="">
      <xdr:nvCxnSpPr>
        <xdr:cNvPr id="4" name="3 Conector recto de flecha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 rot="5400000" flipH="1" flipV="1">
          <a:off x="2147890" y="451961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599283</xdr:colOff>
      <xdr:row>30</xdr:row>
      <xdr:rowOff>794</xdr:rowOff>
    </xdr:from>
    <xdr:to>
      <xdr:col>7</xdr:col>
      <xdr:colOff>600871</xdr:colOff>
      <xdr:row>31</xdr:row>
      <xdr:rowOff>124619</xdr:rowOff>
    </xdr:to>
    <xdr:cxnSp macro="">
      <xdr:nvCxnSpPr>
        <xdr:cNvPr id="5" name="4 Conector recto de flecha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CxnSpPr/>
      </xdr:nvCxnSpPr>
      <xdr:spPr>
        <a:xfrm rot="5400000" flipH="1" flipV="1">
          <a:off x="5319714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504032</xdr:colOff>
      <xdr:row>30</xdr:row>
      <xdr:rowOff>19843</xdr:rowOff>
    </xdr:from>
    <xdr:to>
      <xdr:col>1</xdr:col>
      <xdr:colOff>505620</xdr:colOff>
      <xdr:row>31</xdr:row>
      <xdr:rowOff>143668</xdr:rowOff>
    </xdr:to>
    <xdr:cxnSp macro="">
      <xdr:nvCxnSpPr>
        <xdr:cNvPr id="6" name="5 Conector recto de flecha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 rot="5400000" flipH="1" flipV="1">
          <a:off x="652463" y="45481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571503</xdr:colOff>
      <xdr:row>16</xdr:row>
      <xdr:rowOff>133353</xdr:rowOff>
    </xdr:from>
    <xdr:to>
      <xdr:col>3</xdr:col>
      <xdr:colOff>573089</xdr:colOff>
      <xdr:row>20</xdr:row>
      <xdr:rowOff>9525</xdr:rowOff>
    </xdr:to>
    <xdr:cxnSp macro="">
      <xdr:nvCxnSpPr>
        <xdr:cNvPr id="7" name="6 Conector recto de flecha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/>
      </xdr:nvCxnSpPr>
      <xdr:spPr>
        <a:xfrm flipV="1">
          <a:off x="2381253" y="2390778"/>
          <a:ext cx="1586" cy="48577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590551</xdr:colOff>
      <xdr:row>17</xdr:row>
      <xdr:rowOff>9527</xdr:rowOff>
    </xdr:from>
    <xdr:to>
      <xdr:col>5</xdr:col>
      <xdr:colOff>592139</xdr:colOff>
      <xdr:row>19</xdr:row>
      <xdr:rowOff>114302</xdr:rowOff>
    </xdr:to>
    <xdr:cxnSp macro="">
      <xdr:nvCxnSpPr>
        <xdr:cNvPr id="8" name="7 Conector recto de flecha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CxnSpPr/>
      </xdr:nvCxnSpPr>
      <xdr:spPr>
        <a:xfrm rot="5400000" flipH="1" flipV="1">
          <a:off x="3720307" y="2623346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10</xdr:row>
      <xdr:rowOff>123828</xdr:rowOff>
    </xdr:from>
    <xdr:to>
      <xdr:col>3</xdr:col>
      <xdr:colOff>573089</xdr:colOff>
      <xdr:row>13</xdr:row>
      <xdr:rowOff>0</xdr:rowOff>
    </xdr:to>
    <xdr:cxnSp macro="">
      <xdr:nvCxnSpPr>
        <xdr:cNvPr id="9" name="8 Conector recto de flecha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CxnSpPr/>
      </xdr:nvCxnSpPr>
      <xdr:spPr>
        <a:xfrm flipV="1">
          <a:off x="2381250" y="1457328"/>
          <a:ext cx="1589" cy="33337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103983</xdr:colOff>
      <xdr:row>23</xdr:row>
      <xdr:rowOff>29369</xdr:rowOff>
    </xdr:from>
    <xdr:to>
      <xdr:col>4</xdr:col>
      <xdr:colOff>105571</xdr:colOff>
      <xdr:row>25</xdr:row>
      <xdr:rowOff>134144</xdr:rowOff>
    </xdr:to>
    <xdr:cxnSp macro="">
      <xdr:nvCxnSpPr>
        <xdr:cNvPr id="2" name="1 Conector recto de flecha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 rot="5400000" flipH="1" flipV="1">
          <a:off x="2947989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30</xdr:row>
      <xdr:rowOff>10319</xdr:rowOff>
    </xdr:from>
    <xdr:to>
      <xdr:col>5</xdr:col>
      <xdr:colOff>629445</xdr:colOff>
      <xdr:row>31</xdr:row>
      <xdr:rowOff>134144</xdr:rowOff>
    </xdr:to>
    <xdr:cxnSp macro="">
      <xdr:nvCxnSpPr>
        <xdr:cNvPr id="3" name="2 Conector recto de flecha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627859</xdr:colOff>
      <xdr:row>30</xdr:row>
      <xdr:rowOff>10317</xdr:rowOff>
    </xdr:from>
    <xdr:to>
      <xdr:col>3</xdr:col>
      <xdr:colOff>629447</xdr:colOff>
      <xdr:row>31</xdr:row>
      <xdr:rowOff>134142</xdr:rowOff>
    </xdr:to>
    <xdr:cxnSp macro="">
      <xdr:nvCxnSpPr>
        <xdr:cNvPr id="4" name="3 Conector recto de flecha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5400000" flipH="1" flipV="1">
          <a:off x="2300290" y="4529136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561183</xdr:colOff>
      <xdr:row>30</xdr:row>
      <xdr:rowOff>794</xdr:rowOff>
    </xdr:from>
    <xdr:to>
      <xdr:col>7</xdr:col>
      <xdr:colOff>562771</xdr:colOff>
      <xdr:row>31</xdr:row>
      <xdr:rowOff>124619</xdr:rowOff>
    </xdr:to>
    <xdr:cxnSp macro="">
      <xdr:nvCxnSpPr>
        <xdr:cNvPr id="5" name="4 Conector recto de flecha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CxnSpPr/>
      </xdr:nvCxnSpPr>
      <xdr:spPr>
        <a:xfrm rot="5400000" flipH="1" flipV="1">
          <a:off x="5281614" y="451961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561182</xdr:colOff>
      <xdr:row>29</xdr:row>
      <xdr:rowOff>143668</xdr:rowOff>
    </xdr:from>
    <xdr:to>
      <xdr:col>1</xdr:col>
      <xdr:colOff>562770</xdr:colOff>
      <xdr:row>31</xdr:row>
      <xdr:rowOff>115093</xdr:rowOff>
    </xdr:to>
    <xdr:cxnSp macro="">
      <xdr:nvCxnSpPr>
        <xdr:cNvPr id="6" name="5 Conector recto de flecha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CxnSpPr/>
      </xdr:nvCxnSpPr>
      <xdr:spPr>
        <a:xfrm rot="5400000" flipH="1" flipV="1">
          <a:off x="709613" y="45100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561976</xdr:colOff>
      <xdr:row>17</xdr:row>
      <xdr:rowOff>2</xdr:rowOff>
    </xdr:from>
    <xdr:to>
      <xdr:col>3</xdr:col>
      <xdr:colOff>563564</xdr:colOff>
      <xdr:row>19</xdr:row>
      <xdr:rowOff>104777</xdr:rowOff>
    </xdr:to>
    <xdr:cxnSp macro="">
      <xdr:nvCxnSpPr>
        <xdr:cNvPr id="7" name="6 Conector recto de flecha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CxnSpPr/>
      </xdr:nvCxnSpPr>
      <xdr:spPr>
        <a:xfrm rot="5400000" flipH="1" flipV="1">
          <a:off x="2167732" y="2604296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666751</xdr:colOff>
      <xdr:row>17</xdr:row>
      <xdr:rowOff>19052</xdr:rowOff>
    </xdr:from>
    <xdr:to>
      <xdr:col>5</xdr:col>
      <xdr:colOff>668339</xdr:colOff>
      <xdr:row>19</xdr:row>
      <xdr:rowOff>123827</xdr:rowOff>
    </xdr:to>
    <xdr:cxnSp macro="">
      <xdr:nvCxnSpPr>
        <xdr:cNvPr id="8" name="7 Conector recto de flecha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CxnSpPr/>
      </xdr:nvCxnSpPr>
      <xdr:spPr>
        <a:xfrm rot="5400000" flipH="1" flipV="1">
          <a:off x="3796507" y="2623346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581028</xdr:colOff>
      <xdr:row>10</xdr:row>
      <xdr:rowOff>133353</xdr:rowOff>
    </xdr:from>
    <xdr:to>
      <xdr:col>3</xdr:col>
      <xdr:colOff>592139</xdr:colOff>
      <xdr:row>12</xdr:row>
      <xdr:rowOff>133350</xdr:rowOff>
    </xdr:to>
    <xdr:cxnSp macro="">
      <xdr:nvCxnSpPr>
        <xdr:cNvPr id="9" name="8 Conector recto de flecha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CxnSpPr/>
      </xdr:nvCxnSpPr>
      <xdr:spPr>
        <a:xfrm flipV="1">
          <a:off x="2390778" y="1466853"/>
          <a:ext cx="11111" cy="30479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POA%20PROGRAMACION%20Y%20PRESUPUEST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POA"/>
      <sheetName val="componentes POA"/>
      <sheetName val="beneficiarios"/>
      <sheetName val="FORMATO MIR"/>
      <sheetName val="Arbol de Problemas"/>
      <sheetName val="Arbol de Objetivos"/>
      <sheetName val="CRONOGRAMA"/>
      <sheetName val="Presupuesto de Egresos"/>
      <sheetName val="Egresos Ejercidos Reales"/>
    </sheetNames>
    <sheetDataSet>
      <sheetData sheetId="0">
        <row r="9">
          <cell r="C9" t="str">
            <v>PROGRAMACIÓN Y PRESUPUESTO</v>
          </cell>
        </row>
        <row r="45">
          <cell r="A45" t="str">
            <v>ELABORACIÓN DEL PRESUPUESTO</v>
          </cell>
        </row>
        <row r="46">
          <cell r="A46" t="str">
            <v>CONTROL PRESUPUESTAL</v>
          </cell>
        </row>
        <row r="47">
          <cell r="A47" t="str">
            <v>CUENTA PÚBLICA</v>
          </cell>
        </row>
        <row r="48">
          <cell r="A48" t="str">
            <v>SISTEMA DE EVALUACION DEL DESEMPEÑO (SED)</v>
          </cell>
        </row>
      </sheetData>
      <sheetData sheetId="1">
        <row r="1">
          <cell r="D1" t="str">
            <v>ELABORACIÓN DEL PRESUPUESTO</v>
          </cell>
        </row>
        <row r="3">
          <cell r="C3" t="str">
            <v>ELABORACIÓN DEL PRESUPUESTO</v>
          </cell>
        </row>
        <row r="5">
          <cell r="C5" t="str">
            <v>Eficiente Administracion de los recursos financieros</v>
          </cell>
        </row>
        <row r="12">
          <cell r="C12" t="str">
            <v>Elaboracion del Presupuesto</v>
          </cell>
          <cell r="J12" t="str">
            <v>1 Eficacia</v>
          </cell>
        </row>
        <row r="14">
          <cell r="C14" t="str">
            <v>Realizar el Presupuesto de Ingresos e Egresos, de manera adecuada en el proceso de Planeación, Programación y Presupuestación de los recursos financieras, materiales y técnicos mediante un enfoque estratégico.</v>
          </cell>
        </row>
        <row r="43">
          <cell r="B43">
            <v>1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B44">
            <v>2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B45">
            <v>3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B46">
            <v>4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B47">
            <v>5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B48">
            <v>6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</row>
        <row r="49">
          <cell r="B49">
            <v>7</v>
          </cell>
          <cell r="C49">
            <v>0</v>
          </cell>
          <cell r="D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</row>
        <row r="50">
          <cell r="B50">
            <v>8</v>
          </cell>
          <cell r="C50">
            <v>0</v>
          </cell>
          <cell r="D50">
            <v>1</v>
          </cell>
          <cell r="F50">
            <v>0</v>
          </cell>
          <cell r="G50">
            <v>1</v>
          </cell>
          <cell r="I50">
            <v>0</v>
          </cell>
          <cell r="J50">
            <v>1</v>
          </cell>
        </row>
        <row r="51">
          <cell r="B51">
            <v>9</v>
          </cell>
          <cell r="C51">
            <v>0</v>
          </cell>
          <cell r="D51">
            <v>0</v>
          </cell>
          <cell r="F51">
            <v>0</v>
          </cell>
          <cell r="G51">
            <v>1</v>
          </cell>
          <cell r="I51">
            <v>0</v>
          </cell>
          <cell r="J51">
            <v>1</v>
          </cell>
        </row>
        <row r="52">
          <cell r="B52">
            <v>10</v>
          </cell>
          <cell r="C52">
            <v>0</v>
          </cell>
          <cell r="F52">
            <v>0</v>
          </cell>
          <cell r="G52">
            <v>1</v>
          </cell>
          <cell r="I52">
            <v>0</v>
          </cell>
          <cell r="J52">
            <v>1</v>
          </cell>
        </row>
        <row r="53">
          <cell r="B53">
            <v>11</v>
          </cell>
          <cell r="C53">
            <v>0</v>
          </cell>
          <cell r="F53">
            <v>0</v>
          </cell>
          <cell r="G53">
            <v>1</v>
          </cell>
          <cell r="I53">
            <v>0</v>
          </cell>
          <cell r="J53">
            <v>1</v>
          </cell>
        </row>
        <row r="54">
          <cell r="B54">
            <v>12</v>
          </cell>
          <cell r="C54">
            <v>1</v>
          </cell>
          <cell r="F54">
            <v>1</v>
          </cell>
          <cell r="G54">
            <v>1</v>
          </cell>
          <cell r="I54">
            <v>1</v>
          </cell>
          <cell r="J54">
            <v>1</v>
          </cell>
        </row>
        <row r="55">
          <cell r="B55">
            <v>13</v>
          </cell>
          <cell r="C55">
            <v>1</v>
          </cell>
          <cell r="D55">
            <v>1</v>
          </cell>
          <cell r="F55">
            <v>1</v>
          </cell>
          <cell r="G55">
            <v>1</v>
          </cell>
          <cell r="I55">
            <v>1</v>
          </cell>
          <cell r="J55">
            <v>1</v>
          </cell>
        </row>
        <row r="60">
          <cell r="C60" t="str">
            <v>CONTROL PRESUPUESTAL</v>
          </cell>
        </row>
        <row r="69">
          <cell r="C69" t="str">
            <v>Informes de Control Presupuestal</v>
          </cell>
          <cell r="J69" t="str">
            <v>1 Eficacia</v>
          </cell>
        </row>
        <row r="71">
          <cell r="C71" t="str">
            <v>Es una forma tener el control en que las normas fijadas o establecidas del presupuesto de Ingresos e Egresos.</v>
          </cell>
        </row>
        <row r="101">
          <cell r="B101">
            <v>1</v>
          </cell>
          <cell r="C101">
            <v>1</v>
          </cell>
          <cell r="D101">
            <v>1</v>
          </cell>
          <cell r="F101">
            <v>1</v>
          </cell>
          <cell r="G101">
            <v>1</v>
          </cell>
          <cell r="I101">
            <v>8.3333333333333329E-2</v>
          </cell>
          <cell r="J101">
            <v>8.3333333333333329E-2</v>
          </cell>
        </row>
        <row r="102">
          <cell r="B102">
            <v>2</v>
          </cell>
          <cell r="C102">
            <v>1</v>
          </cell>
          <cell r="D102">
            <v>1</v>
          </cell>
          <cell r="F102">
            <v>2</v>
          </cell>
          <cell r="G102">
            <v>2</v>
          </cell>
          <cell r="I102">
            <v>0.16666666666666666</v>
          </cell>
          <cell r="J102">
            <v>0.16666666666666666</v>
          </cell>
        </row>
        <row r="103">
          <cell r="B103">
            <v>3</v>
          </cell>
          <cell r="C103">
            <v>1</v>
          </cell>
          <cell r="D103">
            <v>1</v>
          </cell>
          <cell r="F103">
            <v>3</v>
          </cell>
          <cell r="G103">
            <v>3</v>
          </cell>
          <cell r="I103">
            <v>0.25</v>
          </cell>
          <cell r="J103">
            <v>0.25</v>
          </cell>
        </row>
        <row r="104">
          <cell r="B104">
            <v>4</v>
          </cell>
          <cell r="C104">
            <v>1</v>
          </cell>
          <cell r="D104">
            <v>1</v>
          </cell>
          <cell r="F104">
            <v>4</v>
          </cell>
          <cell r="G104">
            <v>4</v>
          </cell>
          <cell r="I104">
            <v>0.33333333333333331</v>
          </cell>
          <cell r="J104">
            <v>0.33333333333333331</v>
          </cell>
        </row>
        <row r="105">
          <cell r="B105">
            <v>5</v>
          </cell>
          <cell r="C105">
            <v>1</v>
          </cell>
          <cell r="D105">
            <v>1</v>
          </cell>
          <cell r="F105">
            <v>5</v>
          </cell>
          <cell r="G105">
            <v>5</v>
          </cell>
          <cell r="I105">
            <v>0.41666666666666669</v>
          </cell>
          <cell r="J105">
            <v>0.41666666666666669</v>
          </cell>
        </row>
        <row r="106">
          <cell r="B106">
            <v>6</v>
          </cell>
          <cell r="C106">
            <v>1</v>
          </cell>
          <cell r="D106">
            <v>1</v>
          </cell>
          <cell r="F106">
            <v>6</v>
          </cell>
          <cell r="G106">
            <v>6</v>
          </cell>
          <cell r="I106">
            <v>0.5</v>
          </cell>
          <cell r="J106">
            <v>0.5</v>
          </cell>
        </row>
        <row r="107">
          <cell r="B107">
            <v>7</v>
          </cell>
          <cell r="C107">
            <v>1</v>
          </cell>
          <cell r="D107">
            <v>1</v>
          </cell>
          <cell r="F107">
            <v>7</v>
          </cell>
          <cell r="G107">
            <v>7</v>
          </cell>
          <cell r="I107">
            <v>0.58333333333333337</v>
          </cell>
          <cell r="J107">
            <v>0.58333333333333337</v>
          </cell>
        </row>
        <row r="108">
          <cell r="B108">
            <v>8</v>
          </cell>
          <cell r="C108">
            <v>1</v>
          </cell>
          <cell r="D108">
            <v>1</v>
          </cell>
          <cell r="F108">
            <v>8</v>
          </cell>
          <cell r="G108">
            <v>8</v>
          </cell>
          <cell r="I108">
            <v>0.66666666666666663</v>
          </cell>
          <cell r="J108">
            <v>0.66666666666666663</v>
          </cell>
        </row>
        <row r="109">
          <cell r="B109">
            <v>9</v>
          </cell>
          <cell r="C109">
            <v>1</v>
          </cell>
          <cell r="D109">
            <v>1</v>
          </cell>
          <cell r="F109">
            <v>9</v>
          </cell>
          <cell r="G109">
            <v>9</v>
          </cell>
          <cell r="I109">
            <v>0.75</v>
          </cell>
          <cell r="J109">
            <v>0.75</v>
          </cell>
        </row>
        <row r="110">
          <cell r="B110">
            <v>10</v>
          </cell>
          <cell r="C110">
            <v>1</v>
          </cell>
          <cell r="F110">
            <v>10</v>
          </cell>
          <cell r="G110">
            <v>9</v>
          </cell>
          <cell r="I110">
            <v>0.83333333333333337</v>
          </cell>
          <cell r="J110">
            <v>0.75</v>
          </cell>
        </row>
        <row r="111">
          <cell r="B111">
            <v>11</v>
          </cell>
          <cell r="C111">
            <v>1</v>
          </cell>
          <cell r="F111">
            <v>11</v>
          </cell>
          <cell r="G111">
            <v>9</v>
          </cell>
          <cell r="I111">
            <v>0.91666666666666663</v>
          </cell>
          <cell r="J111">
            <v>0.75</v>
          </cell>
        </row>
        <row r="112">
          <cell r="B112">
            <v>12</v>
          </cell>
          <cell r="C112">
            <v>1</v>
          </cell>
          <cell r="F112">
            <v>12</v>
          </cell>
          <cell r="G112">
            <v>9</v>
          </cell>
          <cell r="I112">
            <v>1</v>
          </cell>
          <cell r="J112">
            <v>0.75</v>
          </cell>
        </row>
        <row r="113">
          <cell r="B113">
            <v>13</v>
          </cell>
          <cell r="C113">
            <v>12</v>
          </cell>
          <cell r="D113">
            <v>9</v>
          </cell>
          <cell r="F113">
            <v>12</v>
          </cell>
          <cell r="G113">
            <v>9</v>
          </cell>
          <cell r="I113">
            <v>1</v>
          </cell>
          <cell r="J113">
            <v>0.75</v>
          </cell>
        </row>
        <row r="117">
          <cell r="C117" t="str">
            <v>CUENTA PÚBLICA</v>
          </cell>
        </row>
        <row r="126">
          <cell r="J126" t="str">
            <v>1 Eficacia</v>
          </cell>
        </row>
        <row r="128">
          <cell r="C128" t="str">
            <v>Es el documento donde esta la información de la actividad financiera de la Administración  Municipal, tanto el cumplimiento de los programas  y subprogramación autorizados, por medio de la Cuenta Pública se rinde anualmente un informe al Congreso del Estado.</v>
          </cell>
        </row>
        <row r="158">
          <cell r="B158">
            <v>1</v>
          </cell>
          <cell r="C158">
            <v>1</v>
          </cell>
          <cell r="D158">
            <v>0</v>
          </cell>
          <cell r="F158">
            <v>1</v>
          </cell>
          <cell r="G158">
            <v>0</v>
          </cell>
          <cell r="I158">
            <v>7.1428571428571425E-2</v>
          </cell>
          <cell r="J158">
            <v>0</v>
          </cell>
        </row>
        <row r="159">
          <cell r="B159">
            <v>2</v>
          </cell>
          <cell r="C159">
            <v>1</v>
          </cell>
          <cell r="D159">
            <v>0</v>
          </cell>
          <cell r="F159">
            <v>2</v>
          </cell>
          <cell r="G159">
            <v>0</v>
          </cell>
          <cell r="I159">
            <v>0.14285714285714285</v>
          </cell>
          <cell r="J159">
            <v>0</v>
          </cell>
        </row>
        <row r="160">
          <cell r="B160">
            <v>3</v>
          </cell>
          <cell r="C160">
            <v>1</v>
          </cell>
          <cell r="D160">
            <v>0</v>
          </cell>
          <cell r="F160">
            <v>3</v>
          </cell>
          <cell r="G160">
            <v>0</v>
          </cell>
          <cell r="I160">
            <v>0.21428571428571427</v>
          </cell>
          <cell r="J160">
            <v>0</v>
          </cell>
        </row>
        <row r="161">
          <cell r="B161">
            <v>4</v>
          </cell>
          <cell r="C161">
            <v>1</v>
          </cell>
          <cell r="D161">
            <v>0</v>
          </cell>
          <cell r="F161">
            <v>4</v>
          </cell>
          <cell r="G161">
            <v>0</v>
          </cell>
          <cell r="I161">
            <v>0.2857142857142857</v>
          </cell>
          <cell r="J161">
            <v>0</v>
          </cell>
        </row>
        <row r="162">
          <cell r="B162">
            <v>5</v>
          </cell>
          <cell r="C162">
            <v>1</v>
          </cell>
          <cell r="D162">
            <v>0</v>
          </cell>
          <cell r="F162">
            <v>5</v>
          </cell>
          <cell r="G162">
            <v>0</v>
          </cell>
          <cell r="I162">
            <v>0.35714285714285715</v>
          </cell>
          <cell r="J162">
            <v>0</v>
          </cell>
        </row>
        <row r="163">
          <cell r="B163">
            <v>6</v>
          </cell>
          <cell r="C163">
            <v>2</v>
          </cell>
          <cell r="D163">
            <v>0</v>
          </cell>
          <cell r="F163">
            <v>7</v>
          </cell>
          <cell r="G163">
            <v>0</v>
          </cell>
          <cell r="I163">
            <v>0.5</v>
          </cell>
          <cell r="J163">
            <v>0</v>
          </cell>
        </row>
        <row r="164">
          <cell r="B164">
            <v>7</v>
          </cell>
          <cell r="C164">
            <v>1</v>
          </cell>
          <cell r="D164">
            <v>0</v>
          </cell>
          <cell r="F164">
            <v>8</v>
          </cell>
          <cell r="G164">
            <v>0</v>
          </cell>
          <cell r="I164">
            <v>0.5714285714285714</v>
          </cell>
          <cell r="J164">
            <v>0</v>
          </cell>
        </row>
        <row r="165">
          <cell r="B165">
            <v>8</v>
          </cell>
          <cell r="C165">
            <v>1</v>
          </cell>
          <cell r="D165">
            <v>6</v>
          </cell>
          <cell r="F165">
            <v>9</v>
          </cell>
          <cell r="G165">
            <v>6</v>
          </cell>
          <cell r="I165">
            <v>0.6428571428571429</v>
          </cell>
          <cell r="J165">
            <v>0.42857142857142855</v>
          </cell>
        </row>
        <row r="166">
          <cell r="B166">
            <v>9</v>
          </cell>
          <cell r="C166">
            <v>1</v>
          </cell>
          <cell r="D166">
            <v>0</v>
          </cell>
          <cell r="F166">
            <v>10</v>
          </cell>
          <cell r="G166">
            <v>6</v>
          </cell>
          <cell r="I166">
            <v>0.7142857142857143</v>
          </cell>
          <cell r="J166">
            <v>0.42857142857142855</v>
          </cell>
        </row>
        <row r="167">
          <cell r="B167">
            <v>10</v>
          </cell>
          <cell r="C167">
            <v>1</v>
          </cell>
          <cell r="D167">
            <v>0</v>
          </cell>
          <cell r="F167">
            <v>11</v>
          </cell>
          <cell r="G167">
            <v>6</v>
          </cell>
          <cell r="I167">
            <v>0.7857142857142857</v>
          </cell>
          <cell r="J167">
            <v>0.42857142857142855</v>
          </cell>
        </row>
        <row r="168">
          <cell r="B168">
            <v>11</v>
          </cell>
          <cell r="C168">
            <v>1</v>
          </cell>
          <cell r="F168">
            <v>12</v>
          </cell>
          <cell r="G168">
            <v>6</v>
          </cell>
          <cell r="I168">
            <v>0.8571428571428571</v>
          </cell>
          <cell r="J168">
            <v>0.42857142857142855</v>
          </cell>
        </row>
        <row r="169">
          <cell r="B169">
            <v>12</v>
          </cell>
          <cell r="C169">
            <v>2</v>
          </cell>
          <cell r="F169">
            <v>14</v>
          </cell>
          <cell r="G169">
            <v>6</v>
          </cell>
          <cell r="I169">
            <v>1</v>
          </cell>
          <cell r="J169">
            <v>0.42857142857142855</v>
          </cell>
        </row>
        <row r="170">
          <cell r="B170">
            <v>13</v>
          </cell>
          <cell r="C170">
            <v>14</v>
          </cell>
          <cell r="D170">
            <v>6</v>
          </cell>
          <cell r="F170">
            <v>14</v>
          </cell>
          <cell r="G170">
            <v>6</v>
          </cell>
          <cell r="I170">
            <v>1</v>
          </cell>
          <cell r="J170">
            <v>0.42857142857142855</v>
          </cell>
        </row>
        <row r="174">
          <cell r="C174" t="str">
            <v>SISTEMA DE EVALUACION DEL DESEMPEÑO (SED)</v>
          </cell>
        </row>
        <row r="183">
          <cell r="C183" t="str">
            <v>Dependencias</v>
          </cell>
          <cell r="J183" t="str">
            <v>1 Eficacia</v>
          </cell>
        </row>
        <row r="185">
          <cell r="C185" t="str">
            <v>Coordinar el SED de cada una de las dependencias que conforman H. Ayuntamiento de Tonala. El SED constituye la parte fundamental del proceso de Planeación. Programación, Presupuestación, Control y Evalución.</v>
          </cell>
        </row>
        <row r="215">
          <cell r="B215">
            <v>1</v>
          </cell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I215">
            <v>0</v>
          </cell>
          <cell r="J215">
            <v>0</v>
          </cell>
        </row>
        <row r="216">
          <cell r="B216">
            <v>2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B217">
            <v>3</v>
          </cell>
          <cell r="C217">
            <v>80</v>
          </cell>
          <cell r="D217">
            <v>48</v>
          </cell>
          <cell r="F217">
            <v>80</v>
          </cell>
          <cell r="G217">
            <v>48</v>
          </cell>
          <cell r="I217">
            <v>0.27027027027027029</v>
          </cell>
          <cell r="J217">
            <v>0.16216216216216217</v>
          </cell>
        </row>
        <row r="218">
          <cell r="B218">
            <v>4</v>
          </cell>
          <cell r="C218">
            <v>0</v>
          </cell>
          <cell r="D218">
            <v>0</v>
          </cell>
          <cell r="F218">
            <v>80</v>
          </cell>
          <cell r="G218">
            <v>48</v>
          </cell>
          <cell r="I218">
            <v>0.27027027027027029</v>
          </cell>
          <cell r="J218">
            <v>0.16216216216216217</v>
          </cell>
        </row>
        <row r="219">
          <cell r="B219">
            <v>5</v>
          </cell>
          <cell r="C219">
            <v>0</v>
          </cell>
          <cell r="D219">
            <v>0</v>
          </cell>
          <cell r="F219">
            <v>80</v>
          </cell>
          <cell r="G219">
            <v>48</v>
          </cell>
          <cell r="I219">
            <v>0.27027027027027029</v>
          </cell>
          <cell r="J219">
            <v>0.16216216216216217</v>
          </cell>
        </row>
        <row r="220">
          <cell r="B220">
            <v>6</v>
          </cell>
          <cell r="C220">
            <v>80</v>
          </cell>
          <cell r="D220">
            <v>42</v>
          </cell>
          <cell r="F220">
            <v>160</v>
          </cell>
          <cell r="G220">
            <v>90</v>
          </cell>
          <cell r="I220">
            <v>0.54054054054054057</v>
          </cell>
          <cell r="J220">
            <v>0.30405405405405406</v>
          </cell>
        </row>
        <row r="221">
          <cell r="B221">
            <v>7</v>
          </cell>
          <cell r="C221">
            <v>0</v>
          </cell>
          <cell r="D221">
            <v>0</v>
          </cell>
          <cell r="F221">
            <v>160</v>
          </cell>
          <cell r="G221">
            <v>90</v>
          </cell>
          <cell r="I221">
            <v>0.54054054054054057</v>
          </cell>
          <cell r="J221">
            <v>0.30405405405405406</v>
          </cell>
        </row>
        <row r="222">
          <cell r="B222">
            <v>8</v>
          </cell>
          <cell r="C222">
            <v>0</v>
          </cell>
          <cell r="D222">
            <v>0</v>
          </cell>
          <cell r="F222">
            <v>160</v>
          </cell>
          <cell r="G222">
            <v>90</v>
          </cell>
          <cell r="I222">
            <v>0.54054054054054057</v>
          </cell>
          <cell r="J222">
            <v>0.30405405405405406</v>
          </cell>
        </row>
        <row r="223">
          <cell r="B223">
            <v>9</v>
          </cell>
          <cell r="C223">
            <v>68</v>
          </cell>
          <cell r="D223">
            <v>32</v>
          </cell>
          <cell r="F223">
            <v>228</v>
          </cell>
          <cell r="G223">
            <v>122</v>
          </cell>
          <cell r="I223">
            <v>0.77027027027027029</v>
          </cell>
          <cell r="J223">
            <v>0.41216216216216217</v>
          </cell>
        </row>
        <row r="224">
          <cell r="B224">
            <v>10</v>
          </cell>
          <cell r="C224">
            <v>0</v>
          </cell>
          <cell r="F224">
            <v>228</v>
          </cell>
          <cell r="G224">
            <v>122</v>
          </cell>
          <cell r="I224">
            <v>0.77027027027027029</v>
          </cell>
          <cell r="J224">
            <v>0.41216216216216217</v>
          </cell>
        </row>
        <row r="225">
          <cell r="B225">
            <v>11</v>
          </cell>
          <cell r="C225">
            <v>0</v>
          </cell>
          <cell r="F225">
            <v>228</v>
          </cell>
          <cell r="G225">
            <v>122</v>
          </cell>
          <cell r="I225">
            <v>0.77027027027027029</v>
          </cell>
          <cell r="J225">
            <v>0.41216216216216217</v>
          </cell>
        </row>
        <row r="226">
          <cell r="B226">
            <v>12</v>
          </cell>
          <cell r="C226">
            <v>68</v>
          </cell>
          <cell r="F226">
            <v>296</v>
          </cell>
          <cell r="G226">
            <v>122</v>
          </cell>
          <cell r="I226">
            <v>1</v>
          </cell>
          <cell r="J226">
            <v>0.41216216216216217</v>
          </cell>
        </row>
        <row r="227">
          <cell r="B227">
            <v>13</v>
          </cell>
          <cell r="C227">
            <v>296</v>
          </cell>
          <cell r="D227">
            <v>122</v>
          </cell>
          <cell r="F227">
            <v>296</v>
          </cell>
          <cell r="G227">
            <v>122</v>
          </cell>
          <cell r="I227">
            <v>1</v>
          </cell>
          <cell r="J227">
            <v>0.41216216216216217</v>
          </cell>
        </row>
        <row r="231">
          <cell r="E231">
            <v>1</v>
          </cell>
          <cell r="F231" t="str">
            <v>Enero</v>
          </cell>
        </row>
        <row r="232">
          <cell r="E232">
            <v>2</v>
          </cell>
          <cell r="F232" t="str">
            <v>Febrero</v>
          </cell>
        </row>
        <row r="233">
          <cell r="E233">
            <v>3</v>
          </cell>
          <cell r="F233" t="str">
            <v>Marzo</v>
          </cell>
        </row>
        <row r="234">
          <cell r="E234">
            <v>4</v>
          </cell>
          <cell r="F234" t="str">
            <v>Abril</v>
          </cell>
        </row>
        <row r="235">
          <cell r="E235">
            <v>5</v>
          </cell>
          <cell r="F235" t="str">
            <v>Mayo</v>
          </cell>
        </row>
        <row r="236">
          <cell r="E236">
            <v>6</v>
          </cell>
          <cell r="F236" t="str">
            <v>Junio</v>
          </cell>
        </row>
        <row r="237">
          <cell r="E237">
            <v>7</v>
          </cell>
          <cell r="F237" t="str">
            <v>Julio</v>
          </cell>
        </row>
        <row r="238">
          <cell r="E238">
            <v>8</v>
          </cell>
          <cell r="F238" t="str">
            <v>Agosto</v>
          </cell>
        </row>
        <row r="239">
          <cell r="E239">
            <v>9</v>
          </cell>
          <cell r="F239" t="str">
            <v>Septiembre</v>
          </cell>
        </row>
        <row r="240">
          <cell r="E240">
            <v>10</v>
          </cell>
          <cell r="F240" t="str">
            <v>Octubre</v>
          </cell>
        </row>
        <row r="241">
          <cell r="E241">
            <v>11</v>
          </cell>
          <cell r="F241" t="str">
            <v>Noviembre</v>
          </cell>
        </row>
        <row r="242">
          <cell r="E242">
            <v>12</v>
          </cell>
          <cell r="F242" t="str">
            <v>Diciembre</v>
          </cell>
        </row>
      </sheetData>
      <sheetData sheetId="2"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</sheetData>
      <sheetData sheetId="3"/>
      <sheetData sheetId="4"/>
      <sheetData sheetId="5"/>
      <sheetData sheetId="6"/>
      <sheetData sheetId="7">
        <row r="63">
          <cell r="D63">
            <v>100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100</v>
          </cell>
        </row>
      </sheetData>
      <sheetData sheetId="8">
        <row r="6">
          <cell r="C6" t="str">
            <v>PROGRAMACIÓN Y PRESUPUESTO</v>
          </cell>
        </row>
        <row r="63">
          <cell r="D63">
            <v>100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CK8" sqref="CK8"/>
    </sheetView>
  </sheetViews>
  <sheetFormatPr baseColWidth="10" defaultRowHeight="12.75" x14ac:dyDescent="0.2"/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191" t="str">
        <f>C10</f>
        <v>PROGRAMACIÓN Y PRESUPUESTO</v>
      </c>
      <c r="B7" s="191"/>
      <c r="C7" s="191"/>
      <c r="D7" s="191"/>
      <c r="E7" s="191"/>
      <c r="F7" s="191"/>
      <c r="G7" s="191"/>
      <c r="H7" s="191"/>
      <c r="I7" s="191"/>
      <c r="J7" s="191"/>
    </row>
    <row r="8" spans="1:10" ht="18" x14ac:dyDescent="0.25">
      <c r="A8" s="191" t="s">
        <v>279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2" t="s">
        <v>0</v>
      </c>
      <c r="B10" s="1"/>
      <c r="C10" s="195" t="s">
        <v>1</v>
      </c>
      <c r="D10" s="196"/>
      <c r="E10" s="196"/>
      <c r="F10" s="196"/>
      <c r="G10" s="196"/>
      <c r="H10" s="196"/>
      <c r="I10" s="196"/>
      <c r="J10" s="197"/>
    </row>
    <row r="11" spans="1:10" x14ac:dyDescent="0.2">
      <c r="A11" s="3"/>
      <c r="B11" s="1"/>
      <c r="C11" s="4"/>
      <c r="D11" s="4"/>
      <c r="E11" s="4"/>
      <c r="F11" s="4"/>
      <c r="G11" s="4"/>
      <c r="H11" s="4"/>
      <c r="I11" s="4"/>
      <c r="J11" s="4"/>
    </row>
    <row r="12" spans="1:10" x14ac:dyDescent="0.2">
      <c r="A12" s="5" t="s">
        <v>2</v>
      </c>
      <c r="B12" s="1"/>
      <c r="C12" s="195" t="s">
        <v>3</v>
      </c>
      <c r="D12" s="196"/>
      <c r="E12" s="196"/>
      <c r="F12" s="196"/>
      <c r="G12" s="196"/>
      <c r="H12" s="196"/>
      <c r="I12" s="196"/>
      <c r="J12" s="19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222" t="s">
        <v>4</v>
      </c>
      <c r="B14" s="223"/>
      <c r="C14" s="223"/>
      <c r="D14" s="223"/>
      <c r="E14" s="223"/>
      <c r="F14" s="223"/>
      <c r="G14" s="223"/>
      <c r="H14" s="223"/>
      <c r="I14" s="223"/>
      <c r="J14" s="224"/>
    </row>
    <row r="15" spans="1:10" x14ac:dyDescent="0.2">
      <c r="A15" s="208" t="s">
        <v>5</v>
      </c>
      <c r="B15" s="225"/>
      <c r="C15" s="225"/>
      <c r="D15" s="225"/>
      <c r="E15" s="225"/>
      <c r="F15" s="225"/>
      <c r="G15" s="225"/>
      <c r="H15" s="225"/>
      <c r="I15" s="225"/>
      <c r="J15" s="226"/>
    </row>
    <row r="16" spans="1:10" x14ac:dyDescent="0.2">
      <c r="A16" s="227"/>
      <c r="B16" s="228"/>
      <c r="C16" s="228"/>
      <c r="D16" s="228"/>
      <c r="E16" s="228"/>
      <c r="F16" s="228"/>
      <c r="G16" s="228"/>
      <c r="H16" s="228"/>
      <c r="I16" s="228"/>
      <c r="J16" s="229"/>
    </row>
    <row r="17" spans="1:10" x14ac:dyDescent="0.2">
      <c r="A17" s="230"/>
      <c r="B17" s="231"/>
      <c r="C17" s="231"/>
      <c r="D17" s="231"/>
      <c r="E17" s="231"/>
      <c r="F17" s="231"/>
      <c r="G17" s="231"/>
      <c r="H17" s="231"/>
      <c r="I17" s="231"/>
      <c r="J17" s="232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233" t="s">
        <v>6</v>
      </c>
      <c r="B19" s="234"/>
      <c r="C19" s="234"/>
      <c r="D19" s="234"/>
      <c r="E19" s="234"/>
      <c r="F19" s="234"/>
      <c r="G19" s="234"/>
      <c r="H19" s="234"/>
      <c r="I19" s="234"/>
      <c r="J19" s="235"/>
    </row>
    <row r="20" spans="1:10" x14ac:dyDescent="0.2">
      <c r="A20" s="208" t="s">
        <v>7</v>
      </c>
      <c r="B20" s="209"/>
      <c r="C20" s="209"/>
      <c r="D20" s="209"/>
      <c r="E20" s="209"/>
      <c r="F20" s="209"/>
      <c r="G20" s="209"/>
      <c r="H20" s="209"/>
      <c r="I20" s="209"/>
      <c r="J20" s="210"/>
    </row>
    <row r="21" spans="1:10" x14ac:dyDescent="0.2">
      <c r="A21" s="211"/>
      <c r="B21" s="212"/>
      <c r="C21" s="212"/>
      <c r="D21" s="212"/>
      <c r="E21" s="212"/>
      <c r="F21" s="212"/>
      <c r="G21" s="212"/>
      <c r="H21" s="212"/>
      <c r="I21" s="212"/>
      <c r="J21" s="213"/>
    </row>
    <row r="22" spans="1:10" x14ac:dyDescent="0.2">
      <c r="A22" s="214"/>
      <c r="B22" s="215"/>
      <c r="C22" s="215"/>
      <c r="D22" s="215"/>
      <c r="E22" s="215"/>
      <c r="F22" s="215"/>
      <c r="G22" s="215"/>
      <c r="H22" s="215"/>
      <c r="I22" s="215"/>
      <c r="J22" s="216"/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217" t="s">
        <v>8</v>
      </c>
      <c r="B24" s="218"/>
      <c r="C24" s="219"/>
      <c r="D24" s="6">
        <f>'[1]Presupuesto de Egresos'!P63</f>
        <v>100</v>
      </c>
      <c r="E24" s="1"/>
      <c r="F24" s="218" t="s">
        <v>9</v>
      </c>
      <c r="G24" s="218"/>
      <c r="H24" s="218"/>
      <c r="I24" s="6">
        <f>'[1]Egresos Ejercidos Reales'!P63</f>
        <v>100</v>
      </c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217" t="s">
        <v>10</v>
      </c>
      <c r="B26" s="218"/>
      <c r="C26" s="218"/>
      <c r="D26" s="7">
        <f>I24/D24</f>
        <v>1</v>
      </c>
      <c r="E26" s="8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9"/>
      <c r="B28" s="10"/>
      <c r="C28" s="10" t="s">
        <v>11</v>
      </c>
      <c r="D28" s="10"/>
      <c r="E28" s="11"/>
      <c r="F28" s="1"/>
      <c r="G28" s="9"/>
      <c r="H28" s="10"/>
      <c r="I28" s="10" t="s">
        <v>12</v>
      </c>
      <c r="J28" s="11"/>
    </row>
    <row r="29" spans="1:10" x14ac:dyDescent="0.2">
      <c r="A29" s="12" t="s">
        <v>13</v>
      </c>
      <c r="B29" s="220" t="s">
        <v>14</v>
      </c>
      <c r="C29" s="221"/>
      <c r="D29" s="13" t="s">
        <v>15</v>
      </c>
      <c r="E29" s="14"/>
      <c r="F29" s="1"/>
      <c r="G29" s="12" t="s">
        <v>13</v>
      </c>
      <c r="H29" s="220" t="s">
        <v>16</v>
      </c>
      <c r="I29" s="221"/>
      <c r="J29" s="15" t="s">
        <v>17</v>
      </c>
    </row>
    <row r="30" spans="1:10" x14ac:dyDescent="0.2">
      <c r="A30" s="16">
        <v>43131</v>
      </c>
      <c r="B30" s="206">
        <f>'[1]Presupuesto de Egresos'!D63</f>
        <v>100</v>
      </c>
      <c r="C30" s="207"/>
      <c r="D30" s="206">
        <f>'[1]Egresos Ejercidos Reales'!D63</f>
        <v>100</v>
      </c>
      <c r="E30" s="207"/>
      <c r="F30" s="1"/>
      <c r="G30" s="16">
        <v>43131</v>
      </c>
      <c r="H30" s="16"/>
      <c r="I30" s="17">
        <f>('[1]componentes POA'!I43+'[1]componentes POA'!I101+'[1]componentes POA'!I158+'[1]componentes POA'!I215)/4</f>
        <v>3.8690476190476192E-2</v>
      </c>
      <c r="J30" s="7">
        <f>('[1]componentes POA'!J43+'[1]componentes POA'!J101+'[1]componentes POA'!J158+'[1]componentes POA'!J215)/4</f>
        <v>2.0833333333333332E-2</v>
      </c>
    </row>
    <row r="31" spans="1:10" x14ac:dyDescent="0.2">
      <c r="A31" s="18">
        <v>43159</v>
      </c>
      <c r="B31" s="204">
        <f>'[1]Presupuesto de Egresos'!E63</f>
        <v>0</v>
      </c>
      <c r="C31" s="205"/>
      <c r="D31" s="204">
        <f>'[1]Egresos Ejercidos Reales'!E63</f>
        <v>0</v>
      </c>
      <c r="E31" s="205"/>
      <c r="F31" s="1"/>
      <c r="G31" s="18">
        <v>43159</v>
      </c>
      <c r="H31" s="18"/>
      <c r="I31" s="19">
        <f>('[1]componentes POA'!I44+'[1]componentes POA'!I102+'[1]componentes POA'!I159+'[1]componentes POA'!I216)/4</f>
        <v>7.7380952380952384E-2</v>
      </c>
      <c r="J31" s="20">
        <f>('[1]componentes POA'!J44+'[1]componentes POA'!J102+'[1]componentes POA'!J159+'[1]componentes POA'!J216)/4</f>
        <v>4.1666666666666664E-2</v>
      </c>
    </row>
    <row r="32" spans="1:10" x14ac:dyDescent="0.2">
      <c r="A32" s="16">
        <v>43190</v>
      </c>
      <c r="B32" s="206">
        <f>'[1]Presupuesto de Egresos'!F63</f>
        <v>0</v>
      </c>
      <c r="C32" s="207"/>
      <c r="D32" s="206">
        <f>'[1]Egresos Ejercidos Reales'!F63</f>
        <v>0</v>
      </c>
      <c r="E32" s="207"/>
      <c r="F32" s="1"/>
      <c r="G32" s="16">
        <v>43190</v>
      </c>
      <c r="H32" s="16"/>
      <c r="I32" s="17">
        <f>('[1]componentes POA'!I45+'[1]componentes POA'!I103+'[1]componentes POA'!I160+'[1]componentes POA'!I217)/4</f>
        <v>0.18363899613899615</v>
      </c>
      <c r="J32" s="7">
        <f>('[1]componentes POA'!J45+'[1]componentes POA'!J103+'[1]componentes POA'!J160+'[1]componentes POA'!J217)/4</f>
        <v>0.10304054054054054</v>
      </c>
    </row>
    <row r="33" spans="1:10" x14ac:dyDescent="0.2">
      <c r="A33" s="18">
        <v>43220</v>
      </c>
      <c r="B33" s="204">
        <f>'[1]Presupuesto de Egresos'!G63</f>
        <v>0</v>
      </c>
      <c r="C33" s="205"/>
      <c r="D33" s="204">
        <f>'[1]Egresos Ejercidos Reales'!G63</f>
        <v>0</v>
      </c>
      <c r="E33" s="205"/>
      <c r="F33" s="1"/>
      <c r="G33" s="18">
        <v>43220</v>
      </c>
      <c r="H33" s="18"/>
      <c r="I33" s="19">
        <f>('[1]componentes POA'!I46+'[1]componentes POA'!I104+'[1]componentes POA'!I161+'[1]componentes POA'!I218)/4</f>
        <v>0.22232947232947234</v>
      </c>
      <c r="J33" s="20">
        <f>('[1]componentes POA'!J46+'[1]componentes POA'!J104+'[1]componentes POA'!J161+'[1]componentes POA'!J218)/4</f>
        <v>0.12387387387387387</v>
      </c>
    </row>
    <row r="34" spans="1:10" x14ac:dyDescent="0.2">
      <c r="A34" s="16">
        <v>43251</v>
      </c>
      <c r="B34" s="206">
        <f>'[1]Presupuesto de Egresos'!H63</f>
        <v>0</v>
      </c>
      <c r="C34" s="207"/>
      <c r="D34" s="206">
        <f>'[1]Egresos Ejercidos Reales'!H63</f>
        <v>0</v>
      </c>
      <c r="E34" s="207"/>
      <c r="F34" s="1"/>
      <c r="G34" s="16">
        <v>43251</v>
      </c>
      <c r="H34" s="16"/>
      <c r="I34" s="17">
        <f>('[1]componentes POA'!I47+'[1]componentes POA'!I105+'[1]componentes POA'!I162+'[1]componentes POA'!I219)/4</f>
        <v>0.26101994851994853</v>
      </c>
      <c r="J34" s="7">
        <f>('[1]componentes POA'!J47+'[1]componentes POA'!J105+'[1]componentes POA'!J162+'[1]componentes POA'!J219)/4</f>
        <v>0.1447072072072072</v>
      </c>
    </row>
    <row r="35" spans="1:10" x14ac:dyDescent="0.2">
      <c r="A35" s="18">
        <v>43281</v>
      </c>
      <c r="B35" s="204">
        <f>'[1]Presupuesto de Egresos'!I63</f>
        <v>0</v>
      </c>
      <c r="C35" s="205"/>
      <c r="D35" s="204">
        <f>'[1]Egresos Ejercidos Reales'!I63</f>
        <v>0</v>
      </c>
      <c r="E35" s="205"/>
      <c r="F35" s="1"/>
      <c r="G35" s="18">
        <v>43281</v>
      </c>
      <c r="H35" s="18"/>
      <c r="I35" s="19">
        <f>('[1]componentes POA'!I48+'[1]componentes POA'!I106+'[1]componentes POA'!I163+'[1]componentes POA'!I220)/4</f>
        <v>0.38513513513513514</v>
      </c>
      <c r="J35" s="20">
        <f>('[1]componentes POA'!J48+'[1]componentes POA'!J106+'[1]componentes POA'!J163+'[1]componentes POA'!J220)/4</f>
        <v>0.20101351351351351</v>
      </c>
    </row>
    <row r="36" spans="1:10" x14ac:dyDescent="0.2">
      <c r="A36" s="16">
        <v>43312</v>
      </c>
      <c r="B36" s="206">
        <f>'[1]Presupuesto de Egresos'!J63</f>
        <v>0</v>
      </c>
      <c r="C36" s="207"/>
      <c r="D36" s="206">
        <f>'[1]Egresos Ejercidos Reales'!J63</f>
        <v>0</v>
      </c>
      <c r="E36" s="207"/>
      <c r="F36" s="1"/>
      <c r="G36" s="16">
        <v>43312</v>
      </c>
      <c r="H36" s="16"/>
      <c r="I36" s="17">
        <f>('[1]componentes POA'!I49+'[1]componentes POA'!I107+'[1]componentes POA'!I164+'[1]componentes POA'!I221)/4</f>
        <v>0.42382561132561131</v>
      </c>
      <c r="J36" s="7">
        <f>('[1]componentes POA'!J49+'[1]componentes POA'!J107+'[1]componentes POA'!J164+'[1]componentes POA'!J221)/4</f>
        <v>0.22184684684684686</v>
      </c>
    </row>
    <row r="37" spans="1:10" x14ac:dyDescent="0.2">
      <c r="A37" s="18">
        <v>43343</v>
      </c>
      <c r="B37" s="204">
        <f>'[1]Presupuesto de Egresos'!K63</f>
        <v>0</v>
      </c>
      <c r="C37" s="205"/>
      <c r="D37" s="204">
        <f>'[1]Egresos Ejercidos Reales'!K63</f>
        <v>0</v>
      </c>
      <c r="E37" s="205"/>
      <c r="F37" s="1"/>
      <c r="G37" s="18">
        <v>43343</v>
      </c>
      <c r="H37" s="18"/>
      <c r="I37" s="19">
        <f>('[1]componentes POA'!I50+'[1]componentes POA'!I108+'[1]componentes POA'!I165+'[1]componentes POA'!I222)/4</f>
        <v>0.46251608751608753</v>
      </c>
      <c r="J37" s="20">
        <f>('[1]componentes POA'!J50+'[1]componentes POA'!J108+'[1]componentes POA'!J165+'[1]componentes POA'!J222)/4</f>
        <v>0.59982303732303721</v>
      </c>
    </row>
    <row r="38" spans="1:10" x14ac:dyDescent="0.2">
      <c r="A38" s="16">
        <v>43373</v>
      </c>
      <c r="B38" s="206">
        <f>'[1]Presupuesto de Egresos'!L63</f>
        <v>0</v>
      </c>
      <c r="C38" s="207"/>
      <c r="D38" s="206">
        <f>'[1]Egresos Ejercidos Reales'!L63</f>
        <v>0</v>
      </c>
      <c r="E38" s="207"/>
      <c r="F38" s="1"/>
      <c r="G38" s="16">
        <v>43373</v>
      </c>
      <c r="H38" s="16"/>
      <c r="I38" s="17">
        <f>('[1]componentes POA'!I51+'[1]componentes POA'!I109+'[1]componentes POA'!I166+'[1]componentes POA'!I223)/4</f>
        <v>0.55863899613899615</v>
      </c>
      <c r="J38" s="7">
        <f>('[1]componentes POA'!J51+'[1]componentes POA'!J109+'[1]componentes POA'!J166+'[1]componentes POA'!J223)/4</f>
        <v>0.64768339768339767</v>
      </c>
    </row>
    <row r="39" spans="1:10" x14ac:dyDescent="0.2">
      <c r="A39" s="18">
        <v>43404</v>
      </c>
      <c r="B39" s="204">
        <f>'[1]Presupuesto de Egresos'!M63</f>
        <v>0</v>
      </c>
      <c r="C39" s="205"/>
      <c r="D39" s="204">
        <f>'[1]Egresos Ejercidos Reales'!M63</f>
        <v>0</v>
      </c>
      <c r="E39" s="205"/>
      <c r="F39" s="1"/>
      <c r="G39" s="18">
        <v>43404</v>
      </c>
      <c r="H39" s="18"/>
      <c r="I39" s="19">
        <f>('[1]componentes POA'!I52+'[1]componentes POA'!I110+'[1]componentes POA'!I167+'[1]componentes POA'!I224)/4</f>
        <v>0.59732947232947231</v>
      </c>
      <c r="J39" s="20">
        <f>('[1]componentes POA'!J52+'[1]componentes POA'!J110+'[1]componentes POA'!J167+'[1]componentes POA'!J224)/4</f>
        <v>0.64768339768339767</v>
      </c>
    </row>
    <row r="40" spans="1:10" x14ac:dyDescent="0.2">
      <c r="A40" s="16">
        <v>43434</v>
      </c>
      <c r="B40" s="206">
        <f>'[1]Presupuesto de Egresos'!N63</f>
        <v>0</v>
      </c>
      <c r="C40" s="207"/>
      <c r="D40" s="206">
        <f>'[1]Egresos Ejercidos Reales'!N63</f>
        <v>0</v>
      </c>
      <c r="E40" s="207"/>
      <c r="F40" s="1"/>
      <c r="G40" s="16">
        <v>43434</v>
      </c>
      <c r="H40" s="16"/>
      <c r="I40" s="17">
        <f>('[1]componentes POA'!I53+'[1]componentes POA'!I111+'[1]componentes POA'!I168+'[1]componentes POA'!I225)/4</f>
        <v>0.63601994851994847</v>
      </c>
      <c r="J40" s="7">
        <f>('[1]componentes POA'!J53+'[1]componentes POA'!J111+'[1]componentes POA'!J168+'[1]componentes POA'!J225)/4</f>
        <v>0.64768339768339767</v>
      </c>
    </row>
    <row r="41" spans="1:10" x14ac:dyDescent="0.2">
      <c r="A41" s="18">
        <v>43465</v>
      </c>
      <c r="B41" s="204">
        <f>'[1]Presupuesto de Egresos'!O63</f>
        <v>0</v>
      </c>
      <c r="C41" s="205"/>
      <c r="D41" s="204">
        <f>'[1]Egresos Ejercidos Reales'!O63</f>
        <v>0</v>
      </c>
      <c r="E41" s="205"/>
      <c r="F41" s="1"/>
      <c r="G41" s="18">
        <v>43465</v>
      </c>
      <c r="H41" s="18"/>
      <c r="I41" s="19">
        <f>('[1]componentes POA'!I54+'[1]componentes POA'!I112+'[1]componentes POA'!I169+'[1]componentes POA'!I226)/4</f>
        <v>1</v>
      </c>
      <c r="J41" s="20">
        <f>('[1]componentes POA'!J54+'[1]componentes POA'!J112+'[1]componentes POA'!J169+'[1]componentes POA'!J226)/4</f>
        <v>0.64768339768339767</v>
      </c>
    </row>
    <row r="42" spans="1:10" x14ac:dyDescent="0.2">
      <c r="A42" s="1"/>
      <c r="B42" s="202">
        <f>SUM(B30:C41)</f>
        <v>100</v>
      </c>
      <c r="C42" s="203"/>
      <c r="D42" s="202">
        <f>SUM(D30:E41)</f>
        <v>100</v>
      </c>
      <c r="E42" s="203"/>
      <c r="F42" s="21"/>
      <c r="G42" s="1"/>
      <c r="H42" s="22"/>
      <c r="I42" s="23">
        <f>I41</f>
        <v>1</v>
      </c>
      <c r="J42" s="24">
        <f>J41</f>
        <v>0.64768339768339767</v>
      </c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98" t="s">
        <v>18</v>
      </c>
      <c r="B44" s="199"/>
      <c r="C44" s="200"/>
      <c r="D44" s="25" t="s">
        <v>19</v>
      </c>
      <c r="E44" s="26">
        <v>9</v>
      </c>
      <c r="F44" s="27" t="str">
        <f>VLOOKUP(E44,nombremes,2,FALSE)</f>
        <v>Septiembre</v>
      </c>
      <c r="G44" s="198" t="s">
        <v>20</v>
      </c>
      <c r="H44" s="199"/>
      <c r="I44" s="200"/>
      <c r="J44" s="28"/>
    </row>
    <row r="45" spans="1:10" x14ac:dyDescent="0.2">
      <c r="A45" s="186" t="s">
        <v>21</v>
      </c>
      <c r="B45" s="201"/>
      <c r="C45" s="187"/>
      <c r="D45" s="186" t="s">
        <v>16</v>
      </c>
      <c r="E45" s="187"/>
      <c r="F45" s="29" t="s">
        <v>17</v>
      </c>
      <c r="G45" s="186" t="s">
        <v>16</v>
      </c>
      <c r="H45" s="187"/>
      <c r="I45" s="29" t="s">
        <v>17</v>
      </c>
      <c r="J45" s="28"/>
    </row>
    <row r="46" spans="1:10" x14ac:dyDescent="0.2">
      <c r="A46" s="188" t="str">
        <f>'[1]componentes POA'!C3</f>
        <v>ELABORACIÓN DEL PRESUPUESTO</v>
      </c>
      <c r="B46" s="189"/>
      <c r="C46" s="190"/>
      <c r="D46" s="30">
        <f>VLOOKUP($E$44,compo1,2,FALSE)</f>
        <v>0</v>
      </c>
      <c r="E46" s="31"/>
      <c r="F46" s="30">
        <f>VLOOKUP($E$44,compo1,3,FALSE)</f>
        <v>0</v>
      </c>
      <c r="G46" s="30">
        <f>VLOOKUP($E$44,compo1,5,FALSE)</f>
        <v>0</v>
      </c>
      <c r="H46" s="31"/>
      <c r="I46" s="32">
        <f>VLOOKUP($E$44,compo1,6,FALSE)</f>
        <v>1</v>
      </c>
      <c r="J46" s="28"/>
    </row>
    <row r="47" spans="1:10" x14ac:dyDescent="0.2">
      <c r="A47" s="192" t="str">
        <f>'[1]componentes POA'!C60</f>
        <v>CONTROL PRESUPUESTAL</v>
      </c>
      <c r="B47" s="193"/>
      <c r="C47" s="194"/>
      <c r="D47" s="30">
        <f>VLOOKUP($E$44,compo2,2,FALSE)</f>
        <v>1</v>
      </c>
      <c r="E47" s="31"/>
      <c r="F47" s="30">
        <f>VLOOKUP($E$44,compo2,3,FALSE)</f>
        <v>1</v>
      </c>
      <c r="G47" s="30">
        <f>VLOOKUP($E$44,compo2,5,FALSE)</f>
        <v>9</v>
      </c>
      <c r="H47" s="31"/>
      <c r="I47" s="32">
        <f>VLOOKUP($E$44,compo2,6,FALSE)</f>
        <v>9</v>
      </c>
      <c r="J47" s="28"/>
    </row>
    <row r="48" spans="1:10" x14ac:dyDescent="0.2">
      <c r="A48" s="192" t="str">
        <f>'[1]componentes POA'!C117</f>
        <v>CUENTA PÚBLICA</v>
      </c>
      <c r="B48" s="193"/>
      <c r="C48" s="194"/>
      <c r="D48" s="30">
        <f>VLOOKUP($E$44,compo3,2,FALSE)</f>
        <v>1</v>
      </c>
      <c r="E48" s="31"/>
      <c r="F48" s="30">
        <f>VLOOKUP($E$44,compo3,3,FALSE)</f>
        <v>0</v>
      </c>
      <c r="G48" s="30">
        <f>VLOOKUP($E$44,compo3,5,FALSE)</f>
        <v>10</v>
      </c>
      <c r="H48" s="31"/>
      <c r="I48" s="32">
        <f>VLOOKUP($E$44,compo3,6,FALSE)</f>
        <v>6</v>
      </c>
      <c r="J48" s="28"/>
    </row>
    <row r="49" spans="1:10" x14ac:dyDescent="0.2">
      <c r="A49" s="195" t="str">
        <f>'[1]componentes POA'!C174</f>
        <v>SISTEMA DE EVALUACION DEL DESEMPEÑO (SED)</v>
      </c>
      <c r="B49" s="196"/>
      <c r="C49" s="197"/>
      <c r="D49" s="30">
        <f>VLOOKUP($E$44,compo4,2,FALSE)</f>
        <v>68</v>
      </c>
      <c r="E49" s="31"/>
      <c r="F49" s="30">
        <f>VLOOKUP($E$44,compo4,3,FALSE)</f>
        <v>32</v>
      </c>
      <c r="G49" s="30">
        <f>VLOOKUP($E$44,compo4,5,FALSE)</f>
        <v>228</v>
      </c>
      <c r="H49" s="31"/>
      <c r="I49" s="32">
        <f>VLOOKUP($E$44,compo4,6,FALSE)</f>
        <v>122</v>
      </c>
      <c r="J49" s="28"/>
    </row>
    <row r="50" spans="1:10" x14ac:dyDescent="0.2">
      <c r="A50" s="33"/>
      <c r="B50" s="33"/>
      <c r="C50" s="33"/>
      <c r="D50" s="21"/>
      <c r="E50" s="34"/>
      <c r="F50" s="21"/>
      <c r="G50" s="21"/>
      <c r="H50" s="1"/>
      <c r="I50" s="1"/>
      <c r="J50" s="28"/>
    </row>
    <row r="51" spans="1:10" x14ac:dyDescent="0.2">
      <c r="A51" s="198" t="s">
        <v>22</v>
      </c>
      <c r="B51" s="199"/>
      <c r="C51" s="200"/>
      <c r="D51" s="8"/>
      <c r="E51" s="8"/>
      <c r="F51" s="35"/>
      <c r="G51" s="8"/>
      <c r="H51" s="1"/>
      <c r="I51" s="1"/>
      <c r="J51" s="8"/>
    </row>
    <row r="52" spans="1:10" x14ac:dyDescent="0.2">
      <c r="A52" s="186" t="s">
        <v>21</v>
      </c>
      <c r="B52" s="201"/>
      <c r="C52" s="187"/>
      <c r="D52" s="186" t="s">
        <v>16</v>
      </c>
      <c r="E52" s="187"/>
      <c r="F52" s="35"/>
      <c r="G52" s="8"/>
      <c r="H52" s="1"/>
      <c r="I52" s="1"/>
      <c r="J52" s="8"/>
    </row>
    <row r="53" spans="1:10" x14ac:dyDescent="0.2">
      <c r="A53" s="188" t="str">
        <f>A46</f>
        <v>ELABORACIÓN DEL PRESUPUESTO</v>
      </c>
      <c r="B53" s="189"/>
      <c r="C53" s="190"/>
      <c r="D53" s="36">
        <v>0.3</v>
      </c>
      <c r="E53" s="37"/>
      <c r="F53" s="35"/>
      <c r="G53" s="8"/>
      <c r="H53" s="1"/>
      <c r="I53" s="1"/>
      <c r="J53" s="8"/>
    </row>
    <row r="54" spans="1:10" x14ac:dyDescent="0.2">
      <c r="A54" s="188" t="str">
        <f>A47</f>
        <v>CONTROL PRESUPUESTAL</v>
      </c>
      <c r="B54" s="189"/>
      <c r="C54" s="190"/>
      <c r="D54" s="36">
        <v>0.2</v>
      </c>
      <c r="E54" s="37"/>
      <c r="F54" s="35"/>
      <c r="G54" s="8"/>
      <c r="H54" s="1"/>
      <c r="I54" s="1"/>
      <c r="J54" s="8"/>
    </row>
    <row r="55" spans="1:10" x14ac:dyDescent="0.2">
      <c r="A55" s="188" t="str">
        <f>A48</f>
        <v>CUENTA PÚBLICA</v>
      </c>
      <c r="B55" s="189"/>
      <c r="C55" s="190"/>
      <c r="D55" s="36">
        <v>0.3</v>
      </c>
      <c r="E55" s="37"/>
      <c r="F55" s="35"/>
      <c r="G55" s="8"/>
      <c r="H55" s="1"/>
      <c r="I55" s="1"/>
      <c r="J55" s="8"/>
    </row>
    <row r="56" spans="1:10" x14ac:dyDescent="0.2">
      <c r="A56" s="188" t="str">
        <f>A49</f>
        <v>SISTEMA DE EVALUACION DEL DESEMPEÑO (SED)</v>
      </c>
      <c r="B56" s="189"/>
      <c r="C56" s="190"/>
      <c r="D56" s="36">
        <v>0.2</v>
      </c>
      <c r="E56" s="37"/>
      <c r="F56" s="35"/>
      <c r="G56" s="8"/>
      <c r="H56" s="1"/>
      <c r="I56" s="1"/>
      <c r="J56" s="8"/>
    </row>
    <row r="57" spans="1:10" x14ac:dyDescent="0.2">
      <c r="A57" s="4"/>
      <c r="B57" s="4"/>
      <c r="C57" s="4"/>
      <c r="D57" s="38">
        <f>SUM(D53:D56)</f>
        <v>1</v>
      </c>
      <c r="E57" s="39"/>
      <c r="F57" s="35"/>
      <c r="G57" s="8"/>
      <c r="H57" s="1"/>
      <c r="I57" s="1"/>
      <c r="J57" s="8"/>
    </row>
    <row r="58" spans="1:10" x14ac:dyDescent="0.2">
      <c r="A58" s="4"/>
      <c r="B58" s="4"/>
      <c r="C58" s="4"/>
      <c r="D58" s="8"/>
      <c r="E58" s="8"/>
      <c r="F58" s="35"/>
      <c r="G58" s="8"/>
      <c r="H58" s="1"/>
      <c r="I58" s="1"/>
      <c r="J58" s="8"/>
    </row>
    <row r="59" spans="1:10" x14ac:dyDescent="0.2">
      <c r="A59" s="4"/>
      <c r="B59" s="4"/>
      <c r="C59" s="4"/>
      <c r="D59" s="8"/>
      <c r="E59" s="8"/>
      <c r="F59" s="35"/>
      <c r="G59" s="8"/>
      <c r="H59" s="1"/>
      <c r="I59" s="1"/>
      <c r="J59" s="8"/>
    </row>
  </sheetData>
  <protectedRanges>
    <protectedRange sqref="D53:E56" name="usodeltiempo_1"/>
    <protectedRange sqref="E44" name="mes_1"/>
    <protectedRange sqref="A20:J22" name="vision"/>
    <protectedRange sqref="C10:J10" name="dependencia"/>
    <protectedRange sqref="C12:J12" name="arearesponsable"/>
    <protectedRange sqref="A15:J17" name="mision"/>
  </protectedRanges>
  <mergeCells count="55">
    <mergeCell ref="A19:J19"/>
    <mergeCell ref="A7:J7"/>
    <mergeCell ref="C10:J10"/>
    <mergeCell ref="C12:J12"/>
    <mergeCell ref="A14:J14"/>
    <mergeCell ref="A15:J17"/>
    <mergeCell ref="A20:J22"/>
    <mergeCell ref="A24:C24"/>
    <mergeCell ref="F24:H24"/>
    <mergeCell ref="A26:C26"/>
    <mergeCell ref="B29:C29"/>
    <mergeCell ref="H29:I29"/>
    <mergeCell ref="B30:C30"/>
    <mergeCell ref="D30:E30"/>
    <mergeCell ref="B31:C31"/>
    <mergeCell ref="D31:E31"/>
    <mergeCell ref="B32:C32"/>
    <mergeCell ref="D32:E32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A51:C51"/>
    <mergeCell ref="A52:C52"/>
    <mergeCell ref="B42:C42"/>
    <mergeCell ref="D42:E42"/>
    <mergeCell ref="A44:C44"/>
    <mergeCell ref="A45:C45"/>
    <mergeCell ref="D45:E45"/>
    <mergeCell ref="A8:J8"/>
    <mergeCell ref="A46:C46"/>
    <mergeCell ref="A47:C47"/>
    <mergeCell ref="A48:C48"/>
    <mergeCell ref="A49:C49"/>
    <mergeCell ref="G44:I44"/>
    <mergeCell ref="G45:H45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52:E52"/>
    <mergeCell ref="A53:C53"/>
    <mergeCell ref="A54:C54"/>
    <mergeCell ref="A55:C55"/>
    <mergeCell ref="A56:C56"/>
  </mergeCells>
  <pageMargins left="0.7" right="0.7" top="0.75" bottom="0.75" header="0.3" footer="0.3"/>
  <pageSetup scale="88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topLeftCell="A205" workbookViewId="0">
      <selection activeCellId="1" sqref="A1:J2 A1:J229"/>
    </sheetView>
  </sheetViews>
  <sheetFormatPr baseColWidth="10" defaultRowHeight="12.75" x14ac:dyDescent="0.2"/>
  <sheetData>
    <row r="1" spans="1:10" ht="18" x14ac:dyDescent="0.25">
      <c r="A1" s="191" t="s">
        <v>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x14ac:dyDescent="0.25">
      <c r="A2" s="191" t="s">
        <v>279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x14ac:dyDescent="0.2">
      <c r="A3" s="40"/>
      <c r="B3" s="40"/>
      <c r="C3" s="41" t="s">
        <v>23</v>
      </c>
      <c r="D3" s="40" t="str">
        <f>C5</f>
        <v>ELABORACIÓN DEL PRESUPUESTO</v>
      </c>
      <c r="E3" s="40"/>
      <c r="F3" s="40"/>
      <c r="G3" s="40"/>
      <c r="H3" s="40"/>
      <c r="I3" s="40"/>
      <c r="J3" s="40"/>
    </row>
    <row r="4" spans="1:10" x14ac:dyDescent="0.2">
      <c r="A4" s="1"/>
      <c r="B4" s="1"/>
      <c r="C4" s="1"/>
      <c r="D4" s="1"/>
      <c r="E4" s="1"/>
      <c r="F4" s="1"/>
      <c r="G4" s="1"/>
      <c r="H4" s="1"/>
      <c r="I4" s="274" t="s">
        <v>24</v>
      </c>
      <c r="J4" s="275"/>
    </row>
    <row r="5" spans="1:10" x14ac:dyDescent="0.2">
      <c r="A5" s="2" t="s">
        <v>25</v>
      </c>
      <c r="B5" s="1"/>
      <c r="C5" s="253" t="s">
        <v>26</v>
      </c>
      <c r="D5" s="254"/>
      <c r="E5" s="254"/>
      <c r="F5" s="254"/>
      <c r="G5" s="255"/>
      <c r="H5" s="42"/>
      <c r="I5" s="43" t="s">
        <v>27</v>
      </c>
      <c r="J5" s="44">
        <f>[1]beneficiarios!N8</f>
        <v>0</v>
      </c>
    </row>
    <row r="6" spans="1:10" x14ac:dyDescent="0.2">
      <c r="A6" s="2" t="s">
        <v>28</v>
      </c>
      <c r="B6" s="1"/>
      <c r="C6" s="253" t="s">
        <v>29</v>
      </c>
      <c r="D6" s="254"/>
      <c r="E6" s="254"/>
      <c r="F6" s="254"/>
      <c r="G6" s="255"/>
      <c r="H6" s="42"/>
      <c r="I6" s="43" t="s">
        <v>30</v>
      </c>
      <c r="J6" s="45">
        <f>[1]beneficiarios!N9</f>
        <v>0</v>
      </c>
    </row>
    <row r="7" spans="1:10" x14ac:dyDescent="0.2">
      <c r="A7" s="46" t="s">
        <v>31</v>
      </c>
      <c r="B7" s="1"/>
      <c r="C7" s="253" t="s">
        <v>32</v>
      </c>
      <c r="D7" s="254"/>
      <c r="E7" s="254"/>
      <c r="F7" s="254"/>
      <c r="G7" s="255"/>
      <c r="H7" s="42"/>
      <c r="I7" s="47" t="s">
        <v>33</v>
      </c>
      <c r="J7" s="45">
        <f>[1]beneficiarios!N10</f>
        <v>0</v>
      </c>
    </row>
    <row r="8" spans="1:10" ht="25.5" x14ac:dyDescent="0.2">
      <c r="A8" s="46" t="s">
        <v>34</v>
      </c>
      <c r="B8" s="48"/>
      <c r="C8" s="253" t="s">
        <v>35</v>
      </c>
      <c r="D8" s="254"/>
      <c r="E8" s="254"/>
      <c r="F8" s="254"/>
      <c r="G8" s="255"/>
      <c r="H8" s="42"/>
      <c r="I8" s="47" t="s">
        <v>36</v>
      </c>
      <c r="J8" s="45">
        <f>[1]beneficiarios!N11</f>
        <v>0</v>
      </c>
    </row>
    <row r="9" spans="1:10" x14ac:dyDescent="0.2">
      <c r="A9" s="28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2" t="s">
        <v>37</v>
      </c>
      <c r="B10" s="1"/>
      <c r="C10" s="256">
        <v>43101</v>
      </c>
      <c r="D10" s="260"/>
      <c r="E10" s="1"/>
      <c r="F10" s="49" t="s">
        <v>38</v>
      </c>
      <c r="G10" s="50"/>
      <c r="H10" s="1"/>
      <c r="I10" s="256">
        <v>43465</v>
      </c>
      <c r="J10" s="260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258" t="s">
        <v>39</v>
      </c>
      <c r="B12" s="259"/>
      <c r="C12" s="256">
        <v>43353</v>
      </c>
      <c r="D12" s="260"/>
      <c r="E12" s="42"/>
      <c r="F12" s="49" t="s">
        <v>40</v>
      </c>
      <c r="G12" s="50"/>
      <c r="H12" s="1"/>
      <c r="I12" s="261" t="s">
        <v>41</v>
      </c>
      <c r="J12" s="262"/>
    </row>
    <row r="13" spans="1:10" ht="13.5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thickBot="1" x14ac:dyDescent="0.25">
      <c r="A14" s="236" t="s">
        <v>42</v>
      </c>
      <c r="B14" s="237"/>
      <c r="C14" s="238" t="s">
        <v>43</v>
      </c>
      <c r="D14" s="239"/>
      <c r="E14" s="236" t="s">
        <v>44</v>
      </c>
      <c r="F14" s="237"/>
      <c r="G14" s="238" t="s">
        <v>14</v>
      </c>
      <c r="H14" s="239"/>
      <c r="I14" s="51" t="s">
        <v>45</v>
      </c>
      <c r="J14" s="52" t="s">
        <v>46</v>
      </c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53" t="s">
        <v>47</v>
      </c>
      <c r="B16" s="1"/>
      <c r="C16" s="240" t="s">
        <v>48</v>
      </c>
      <c r="D16" s="241"/>
      <c r="E16" s="241"/>
      <c r="F16" s="241"/>
      <c r="G16" s="241"/>
      <c r="H16" s="241"/>
      <c r="I16" s="241"/>
      <c r="J16" s="242"/>
    </row>
    <row r="17" spans="1:10" x14ac:dyDescent="0.2">
      <c r="A17" s="54"/>
      <c r="B17" s="1"/>
      <c r="C17" s="243"/>
      <c r="D17" s="282"/>
      <c r="E17" s="282"/>
      <c r="F17" s="282"/>
      <c r="G17" s="282"/>
      <c r="H17" s="282"/>
      <c r="I17" s="282"/>
      <c r="J17" s="245"/>
    </row>
    <row r="18" spans="1:10" x14ac:dyDescent="0.2">
      <c r="A18" s="28"/>
      <c r="B18" s="1"/>
      <c r="C18" s="243"/>
      <c r="D18" s="282"/>
      <c r="E18" s="282"/>
      <c r="F18" s="282"/>
      <c r="G18" s="282"/>
      <c r="H18" s="282"/>
      <c r="I18" s="282"/>
      <c r="J18" s="245"/>
    </row>
    <row r="19" spans="1:10" x14ac:dyDescent="0.2">
      <c r="A19" s="28"/>
      <c r="B19" s="1"/>
      <c r="C19" s="246"/>
      <c r="D19" s="247"/>
      <c r="E19" s="247"/>
      <c r="F19" s="247"/>
      <c r="G19" s="247"/>
      <c r="H19" s="247"/>
      <c r="I19" s="247"/>
      <c r="J19" s="248"/>
    </row>
    <row r="20" spans="1:1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53" t="s">
        <v>49</v>
      </c>
      <c r="B21" s="1"/>
      <c r="C21" s="55" t="s">
        <v>50</v>
      </c>
      <c r="D21" s="56"/>
      <c r="E21" s="56"/>
      <c r="F21" s="56"/>
      <c r="G21" s="56"/>
      <c r="H21" s="56"/>
      <c r="I21" s="56"/>
      <c r="J21" s="57"/>
    </row>
    <row r="22" spans="1:10" x14ac:dyDescent="0.2">
      <c r="A22" s="54" t="s">
        <v>51</v>
      </c>
      <c r="B22" s="1"/>
      <c r="C22" s="58" t="s">
        <v>52</v>
      </c>
      <c r="D22" s="59"/>
      <c r="E22" s="59"/>
      <c r="F22" s="59"/>
      <c r="G22" s="59"/>
      <c r="H22" s="59"/>
      <c r="I22" s="59"/>
      <c r="J22" s="60"/>
    </row>
    <row r="23" spans="1:10" x14ac:dyDescent="0.2">
      <c r="A23" s="1"/>
      <c r="B23" s="1"/>
      <c r="C23" s="58"/>
      <c r="D23" s="59"/>
      <c r="E23" s="59"/>
      <c r="F23" s="59"/>
      <c r="G23" s="59"/>
      <c r="H23" s="59"/>
      <c r="I23" s="59"/>
      <c r="J23" s="60"/>
    </row>
    <row r="24" spans="1:10" x14ac:dyDescent="0.2">
      <c r="A24" s="1"/>
      <c r="B24" s="1"/>
      <c r="C24" s="61"/>
      <c r="D24" s="59"/>
      <c r="E24" s="59"/>
      <c r="F24" s="59"/>
      <c r="G24" s="59"/>
      <c r="H24" s="59"/>
      <c r="I24" s="59"/>
      <c r="J24" s="60"/>
    </row>
    <row r="25" spans="1:10" x14ac:dyDescent="0.2">
      <c r="A25" s="1"/>
      <c r="B25" s="1"/>
      <c r="C25" s="62"/>
      <c r="D25" s="63"/>
      <c r="E25" s="63"/>
      <c r="F25" s="63"/>
      <c r="G25" s="63"/>
      <c r="H25" s="63"/>
      <c r="I25" s="63"/>
      <c r="J25" s="64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53" t="s">
        <v>53</v>
      </c>
      <c r="B27" s="1"/>
      <c r="C27" s="55"/>
      <c r="D27" s="56"/>
      <c r="E27" s="56"/>
      <c r="F27" s="56"/>
      <c r="G27" s="56"/>
      <c r="H27" s="56"/>
      <c r="I27" s="56"/>
      <c r="J27" s="57"/>
    </row>
    <row r="28" spans="1:10" x14ac:dyDescent="0.2">
      <c r="A28" s="54"/>
      <c r="B28" s="1"/>
      <c r="C28" s="58"/>
      <c r="D28" s="59"/>
      <c r="E28" s="59"/>
      <c r="F28" s="59"/>
      <c r="G28" s="59"/>
      <c r="H28" s="59"/>
      <c r="I28" s="59"/>
      <c r="J28" s="60"/>
    </row>
    <row r="29" spans="1:10" x14ac:dyDescent="0.2">
      <c r="A29" s="1"/>
      <c r="B29" s="1"/>
      <c r="C29" s="58"/>
      <c r="D29" s="59"/>
      <c r="E29" s="59"/>
      <c r="F29" s="59"/>
      <c r="G29" s="59"/>
      <c r="H29" s="59"/>
      <c r="I29" s="59"/>
      <c r="J29" s="60"/>
    </row>
    <row r="30" spans="1:10" x14ac:dyDescent="0.2">
      <c r="A30" s="1"/>
      <c r="B30" s="1"/>
      <c r="C30" s="58"/>
      <c r="D30" s="59"/>
      <c r="E30" s="59"/>
      <c r="F30" s="59"/>
      <c r="G30" s="59"/>
      <c r="H30" s="59"/>
      <c r="I30" s="59"/>
      <c r="J30" s="60"/>
    </row>
    <row r="31" spans="1:10" x14ac:dyDescent="0.2">
      <c r="A31" s="1"/>
      <c r="B31" s="1"/>
      <c r="C31" s="62"/>
      <c r="D31" s="63"/>
      <c r="E31" s="63"/>
      <c r="F31" s="63"/>
      <c r="G31" s="63"/>
      <c r="H31" s="63"/>
      <c r="I31" s="63"/>
      <c r="J31" s="64"/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65" t="s">
        <v>54</v>
      </c>
      <c r="B33" s="1"/>
      <c r="C33" s="66" t="s">
        <v>55</v>
      </c>
      <c r="D33" s="67"/>
      <c r="E33" s="67"/>
      <c r="F33" s="67"/>
      <c r="G33" s="67"/>
      <c r="H33" s="67"/>
      <c r="I33" s="67"/>
      <c r="J33" s="68"/>
    </row>
    <row r="34" spans="1:10" x14ac:dyDescent="0.2">
      <c r="A34" s="1"/>
      <c r="B34" s="1"/>
      <c r="C34" s="69" t="s">
        <v>56</v>
      </c>
      <c r="D34" s="70"/>
      <c r="E34" s="70"/>
      <c r="F34" s="70"/>
      <c r="G34" s="70"/>
      <c r="H34" s="70"/>
      <c r="I34" s="70"/>
      <c r="J34" s="71"/>
    </row>
    <row r="35" spans="1:10" x14ac:dyDescent="0.2">
      <c r="A35" s="1"/>
      <c r="B35" s="1"/>
      <c r="C35" s="69" t="s">
        <v>57</v>
      </c>
      <c r="D35" s="70"/>
      <c r="E35" s="70"/>
      <c r="F35" s="70"/>
      <c r="G35" s="70"/>
      <c r="H35" s="70"/>
      <c r="I35" s="70"/>
      <c r="J35" s="71"/>
    </row>
    <row r="36" spans="1:10" x14ac:dyDescent="0.2">
      <c r="A36" s="1"/>
      <c r="B36" s="1"/>
      <c r="C36" s="69" t="s">
        <v>58</v>
      </c>
      <c r="D36" s="70"/>
      <c r="E36" s="70"/>
      <c r="F36" s="70"/>
      <c r="G36" s="70"/>
      <c r="H36" s="70"/>
      <c r="I36" s="70"/>
      <c r="J36" s="71"/>
    </row>
    <row r="37" spans="1:10" x14ac:dyDescent="0.2">
      <c r="A37" s="1"/>
      <c r="B37" s="1"/>
      <c r="C37" s="72"/>
      <c r="D37" s="70"/>
      <c r="E37" s="70"/>
      <c r="F37" s="70"/>
      <c r="G37" s="70"/>
      <c r="H37" s="70"/>
      <c r="I37" s="70"/>
      <c r="J37" s="71"/>
    </row>
    <row r="38" spans="1:10" x14ac:dyDescent="0.2">
      <c r="A38" s="1"/>
      <c r="B38" s="1"/>
      <c r="C38" s="72"/>
      <c r="D38" s="70"/>
      <c r="E38" s="70"/>
      <c r="F38" s="70"/>
      <c r="G38" s="70"/>
      <c r="H38" s="70"/>
      <c r="I38" s="70"/>
      <c r="J38" s="71"/>
    </row>
    <row r="39" spans="1:10" x14ac:dyDescent="0.2">
      <c r="A39" s="1"/>
      <c r="B39" s="1"/>
      <c r="C39" s="73"/>
      <c r="D39" s="74"/>
      <c r="E39" s="74"/>
      <c r="F39" s="74"/>
      <c r="G39" s="74"/>
      <c r="H39" s="74"/>
      <c r="I39" s="74"/>
      <c r="J39" s="75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2" t="s">
        <v>59</v>
      </c>
      <c r="B41" s="1"/>
      <c r="C41" s="283"/>
      <c r="D41" s="257"/>
      <c r="E41" s="1"/>
      <c r="F41" s="280" t="s">
        <v>60</v>
      </c>
      <c r="G41" s="281"/>
      <c r="H41" s="1"/>
      <c r="I41" s="283"/>
      <c r="J41" s="257"/>
    </row>
    <row r="42" spans="1:10" x14ac:dyDescent="0.2">
      <c r="A42" s="3"/>
      <c r="B42" s="28"/>
      <c r="C42" s="21"/>
      <c r="D42" s="21"/>
      <c r="E42" s="28"/>
      <c r="F42" s="21"/>
      <c r="G42" s="21"/>
      <c r="H42" s="1"/>
      <c r="I42" s="8"/>
      <c r="J42" s="8"/>
    </row>
    <row r="43" spans="1:10" x14ac:dyDescent="0.2">
      <c r="A43" s="76"/>
      <c r="B43" s="76" t="s">
        <v>18</v>
      </c>
      <c r="C43" s="10"/>
      <c r="D43" s="10"/>
      <c r="E43" s="11"/>
      <c r="F43" s="1"/>
      <c r="G43" s="21"/>
      <c r="H43" s="28"/>
      <c r="I43" s="28"/>
      <c r="J43" s="28"/>
    </row>
    <row r="44" spans="1:10" x14ac:dyDescent="0.2">
      <c r="A44" s="77" t="s">
        <v>13</v>
      </c>
      <c r="B44" s="78"/>
      <c r="C44" s="79" t="s">
        <v>16</v>
      </c>
      <c r="D44" s="77" t="s">
        <v>61</v>
      </c>
      <c r="E44" s="80"/>
      <c r="F44" s="79" t="s">
        <v>62</v>
      </c>
      <c r="G44" s="81" t="s">
        <v>63</v>
      </c>
      <c r="H44" s="78"/>
      <c r="I44" s="79" t="s">
        <v>64</v>
      </c>
      <c r="J44" s="79" t="s">
        <v>65</v>
      </c>
    </row>
    <row r="45" spans="1:10" x14ac:dyDescent="0.2">
      <c r="A45" s="16">
        <v>43131</v>
      </c>
      <c r="B45" s="82">
        <v>1</v>
      </c>
      <c r="C45" s="83">
        <v>0</v>
      </c>
      <c r="D45" s="84">
        <v>0</v>
      </c>
      <c r="E45" s="85"/>
      <c r="F45" s="86">
        <f>C45</f>
        <v>0</v>
      </c>
      <c r="G45" s="87">
        <f>D45</f>
        <v>0</v>
      </c>
      <c r="H45" s="88"/>
      <c r="I45" s="89">
        <f t="shared" ref="I45:J56" si="0">F45/$F$57</f>
        <v>0</v>
      </c>
      <c r="J45" s="89">
        <f t="shared" si="0"/>
        <v>0</v>
      </c>
    </row>
    <row r="46" spans="1:10" x14ac:dyDescent="0.2">
      <c r="A46" s="18">
        <v>43159</v>
      </c>
      <c r="B46" s="90">
        <v>2</v>
      </c>
      <c r="C46" s="15">
        <v>0</v>
      </c>
      <c r="D46" s="12">
        <v>0</v>
      </c>
      <c r="E46" s="14"/>
      <c r="F46" s="91">
        <f t="shared" ref="F46:G56" si="1">C46+F45</f>
        <v>0</v>
      </c>
      <c r="G46" s="92">
        <f t="shared" si="1"/>
        <v>0</v>
      </c>
      <c r="H46" s="93"/>
      <c r="I46" s="94">
        <f t="shared" si="0"/>
        <v>0</v>
      </c>
      <c r="J46" s="94">
        <f t="shared" si="0"/>
        <v>0</v>
      </c>
    </row>
    <row r="47" spans="1:10" x14ac:dyDescent="0.2">
      <c r="A47" s="16">
        <v>43190</v>
      </c>
      <c r="B47" s="82">
        <v>3</v>
      </c>
      <c r="C47" s="83">
        <v>0</v>
      </c>
      <c r="D47" s="84">
        <v>0</v>
      </c>
      <c r="E47" s="85"/>
      <c r="F47" s="86">
        <f t="shared" si="1"/>
        <v>0</v>
      </c>
      <c r="G47" s="87">
        <f t="shared" si="1"/>
        <v>0</v>
      </c>
      <c r="H47" s="88"/>
      <c r="I47" s="89">
        <f t="shared" si="0"/>
        <v>0</v>
      </c>
      <c r="J47" s="89">
        <f t="shared" si="0"/>
        <v>0</v>
      </c>
    </row>
    <row r="48" spans="1:10" x14ac:dyDescent="0.2">
      <c r="A48" s="18">
        <v>43220</v>
      </c>
      <c r="B48" s="90">
        <v>4</v>
      </c>
      <c r="C48" s="15">
        <v>0</v>
      </c>
      <c r="D48" s="12">
        <v>0</v>
      </c>
      <c r="E48" s="14"/>
      <c r="F48" s="91">
        <f t="shared" si="1"/>
        <v>0</v>
      </c>
      <c r="G48" s="92">
        <f t="shared" si="1"/>
        <v>0</v>
      </c>
      <c r="H48" s="93"/>
      <c r="I48" s="94">
        <f t="shared" si="0"/>
        <v>0</v>
      </c>
      <c r="J48" s="94">
        <f t="shared" si="0"/>
        <v>0</v>
      </c>
    </row>
    <row r="49" spans="1:10" x14ac:dyDescent="0.2">
      <c r="A49" s="16">
        <v>43251</v>
      </c>
      <c r="B49" s="82">
        <v>5</v>
      </c>
      <c r="C49" s="83">
        <v>0</v>
      </c>
      <c r="D49" s="84">
        <v>0</v>
      </c>
      <c r="E49" s="85"/>
      <c r="F49" s="86">
        <f t="shared" si="1"/>
        <v>0</v>
      </c>
      <c r="G49" s="87">
        <f t="shared" si="1"/>
        <v>0</v>
      </c>
      <c r="H49" s="88"/>
      <c r="I49" s="89">
        <f t="shared" si="0"/>
        <v>0</v>
      </c>
      <c r="J49" s="89">
        <f t="shared" si="0"/>
        <v>0</v>
      </c>
    </row>
    <row r="50" spans="1:10" x14ac:dyDescent="0.2">
      <c r="A50" s="18">
        <v>43281</v>
      </c>
      <c r="B50" s="90">
        <v>6</v>
      </c>
      <c r="C50" s="15">
        <v>0</v>
      </c>
      <c r="D50" s="12">
        <v>0</v>
      </c>
      <c r="E50" s="14"/>
      <c r="F50" s="91">
        <f t="shared" si="1"/>
        <v>0</v>
      </c>
      <c r="G50" s="92">
        <f t="shared" si="1"/>
        <v>0</v>
      </c>
      <c r="H50" s="93"/>
      <c r="I50" s="94">
        <f t="shared" si="0"/>
        <v>0</v>
      </c>
      <c r="J50" s="94">
        <f t="shared" si="0"/>
        <v>0</v>
      </c>
    </row>
    <row r="51" spans="1:10" x14ac:dyDescent="0.2">
      <c r="A51" s="16">
        <v>43312</v>
      </c>
      <c r="B51" s="82">
        <v>7</v>
      </c>
      <c r="C51" s="83">
        <v>0</v>
      </c>
      <c r="D51" s="84">
        <v>0</v>
      </c>
      <c r="E51" s="85"/>
      <c r="F51" s="86">
        <f t="shared" si="1"/>
        <v>0</v>
      </c>
      <c r="G51" s="87">
        <f t="shared" si="1"/>
        <v>0</v>
      </c>
      <c r="H51" s="88"/>
      <c r="I51" s="89">
        <f t="shared" si="0"/>
        <v>0</v>
      </c>
      <c r="J51" s="89">
        <f t="shared" si="0"/>
        <v>0</v>
      </c>
    </row>
    <row r="52" spans="1:10" x14ac:dyDescent="0.2">
      <c r="A52" s="18">
        <v>43343</v>
      </c>
      <c r="B52" s="90">
        <v>8</v>
      </c>
      <c r="C52" s="15">
        <v>0</v>
      </c>
      <c r="D52" s="12">
        <v>1</v>
      </c>
      <c r="E52" s="14"/>
      <c r="F52" s="91">
        <f t="shared" si="1"/>
        <v>0</v>
      </c>
      <c r="G52" s="92">
        <f t="shared" si="1"/>
        <v>1</v>
      </c>
      <c r="H52" s="93"/>
      <c r="I52" s="94">
        <f t="shared" si="0"/>
        <v>0</v>
      </c>
      <c r="J52" s="94">
        <f t="shared" si="0"/>
        <v>1</v>
      </c>
    </row>
    <row r="53" spans="1:10" x14ac:dyDescent="0.2">
      <c r="A53" s="16">
        <v>43373</v>
      </c>
      <c r="B53" s="82">
        <v>9</v>
      </c>
      <c r="C53" s="83">
        <v>0</v>
      </c>
      <c r="D53" s="84">
        <v>0</v>
      </c>
      <c r="E53" s="85"/>
      <c r="F53" s="86">
        <f t="shared" si="1"/>
        <v>0</v>
      </c>
      <c r="G53" s="87">
        <f t="shared" si="1"/>
        <v>1</v>
      </c>
      <c r="H53" s="88"/>
      <c r="I53" s="89">
        <f t="shared" si="0"/>
        <v>0</v>
      </c>
      <c r="J53" s="89">
        <f t="shared" si="0"/>
        <v>1</v>
      </c>
    </row>
    <row r="54" spans="1:10" x14ac:dyDescent="0.2">
      <c r="A54" s="18">
        <v>43404</v>
      </c>
      <c r="B54" s="90">
        <v>10</v>
      </c>
      <c r="C54" s="15">
        <v>0</v>
      </c>
      <c r="D54" s="12"/>
      <c r="E54" s="14"/>
      <c r="F54" s="91">
        <f t="shared" si="1"/>
        <v>0</v>
      </c>
      <c r="G54" s="92">
        <f t="shared" si="1"/>
        <v>1</v>
      </c>
      <c r="H54" s="93"/>
      <c r="I54" s="94">
        <f t="shared" si="0"/>
        <v>0</v>
      </c>
      <c r="J54" s="94">
        <f t="shared" si="0"/>
        <v>1</v>
      </c>
    </row>
    <row r="55" spans="1:10" x14ac:dyDescent="0.2">
      <c r="A55" s="16">
        <v>43434</v>
      </c>
      <c r="B55" s="82">
        <v>11</v>
      </c>
      <c r="C55" s="83">
        <v>0</v>
      </c>
      <c r="D55" s="84"/>
      <c r="E55" s="85"/>
      <c r="F55" s="86">
        <f t="shared" si="1"/>
        <v>0</v>
      </c>
      <c r="G55" s="87">
        <f t="shared" si="1"/>
        <v>1</v>
      </c>
      <c r="H55" s="88"/>
      <c r="I55" s="89">
        <f t="shared" si="0"/>
        <v>0</v>
      </c>
      <c r="J55" s="89">
        <f t="shared" si="0"/>
        <v>1</v>
      </c>
    </row>
    <row r="56" spans="1:10" x14ac:dyDescent="0.2">
      <c r="A56" s="18">
        <v>43465</v>
      </c>
      <c r="B56" s="90">
        <v>12</v>
      </c>
      <c r="C56" s="15">
        <v>1</v>
      </c>
      <c r="D56" s="12"/>
      <c r="E56" s="14"/>
      <c r="F56" s="91">
        <f t="shared" si="1"/>
        <v>1</v>
      </c>
      <c r="G56" s="92">
        <f t="shared" si="1"/>
        <v>1</v>
      </c>
      <c r="H56" s="93"/>
      <c r="I56" s="94">
        <f t="shared" si="0"/>
        <v>1</v>
      </c>
      <c r="J56" s="94">
        <f t="shared" si="0"/>
        <v>1</v>
      </c>
    </row>
    <row r="57" spans="1:10" x14ac:dyDescent="0.2">
      <c r="A57" s="95" t="s">
        <v>66</v>
      </c>
      <c r="B57" s="96">
        <v>13</v>
      </c>
      <c r="C57" s="79">
        <f>SUM(C45:C56)</f>
        <v>1</v>
      </c>
      <c r="D57" s="77">
        <f>SUM(D45:D56)</f>
        <v>1</v>
      </c>
      <c r="E57" s="80"/>
      <c r="F57" s="97">
        <f>F56</f>
        <v>1</v>
      </c>
      <c r="G57" s="98">
        <f>G56</f>
        <v>1</v>
      </c>
      <c r="H57" s="99"/>
      <c r="I57" s="100">
        <f>I56</f>
        <v>1</v>
      </c>
      <c r="J57" s="100">
        <f>J56</f>
        <v>1</v>
      </c>
    </row>
    <row r="58" spans="1:10" x14ac:dyDescent="0.2">
      <c r="A58" s="101"/>
      <c r="B58" s="102"/>
      <c r="C58" s="103"/>
      <c r="D58" s="103"/>
      <c r="E58" s="104"/>
      <c r="F58" s="105"/>
      <c r="G58" s="105"/>
      <c r="H58" s="106"/>
      <c r="I58" s="106"/>
      <c r="J58" s="106"/>
    </row>
    <row r="59" spans="1:10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x14ac:dyDescent="0.2">
      <c r="A60" s="40"/>
      <c r="B60" s="40"/>
      <c r="C60" s="41" t="s">
        <v>67</v>
      </c>
      <c r="D60" s="40" t="str">
        <f>C62</f>
        <v>CONTROL PRESUPUESTAL</v>
      </c>
      <c r="E60" s="40"/>
      <c r="F60" s="40"/>
      <c r="G60" s="40"/>
      <c r="H60" s="40"/>
      <c r="I60" s="40"/>
      <c r="J60" s="40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274" t="s">
        <v>24</v>
      </c>
      <c r="J61" s="275"/>
    </row>
    <row r="62" spans="1:10" x14ac:dyDescent="0.2">
      <c r="A62" s="2" t="s">
        <v>25</v>
      </c>
      <c r="B62" s="1"/>
      <c r="C62" s="253" t="s">
        <v>68</v>
      </c>
      <c r="D62" s="254"/>
      <c r="E62" s="254"/>
      <c r="F62" s="254"/>
      <c r="G62" s="254"/>
      <c r="H62" s="107"/>
      <c r="I62" s="43" t="s">
        <v>27</v>
      </c>
      <c r="J62" s="44">
        <f>[1]beneficiarios!N16</f>
        <v>0</v>
      </c>
    </row>
    <row r="63" spans="1:10" x14ac:dyDescent="0.2">
      <c r="A63" s="2" t="s">
        <v>28</v>
      </c>
      <c r="B63" s="1"/>
      <c r="C63" s="253" t="s">
        <v>29</v>
      </c>
      <c r="D63" s="254"/>
      <c r="E63" s="254"/>
      <c r="F63" s="254"/>
      <c r="G63" s="255"/>
      <c r="H63" s="107"/>
      <c r="I63" s="43" t="s">
        <v>30</v>
      </c>
      <c r="J63" s="45">
        <f>[1]beneficiarios!N17</f>
        <v>0</v>
      </c>
    </row>
    <row r="64" spans="1:10" x14ac:dyDescent="0.2">
      <c r="A64" s="46" t="s">
        <v>31</v>
      </c>
      <c r="B64" s="1"/>
      <c r="C64" s="253" t="s">
        <v>32</v>
      </c>
      <c r="D64" s="254"/>
      <c r="E64" s="254"/>
      <c r="F64" s="254"/>
      <c r="G64" s="255"/>
      <c r="H64" s="107"/>
      <c r="I64" s="47" t="s">
        <v>33</v>
      </c>
      <c r="J64" s="45">
        <f>[1]beneficiarios!N18</f>
        <v>0</v>
      </c>
    </row>
    <row r="65" spans="1:10" ht="25.5" x14ac:dyDescent="0.2">
      <c r="A65" s="108" t="s">
        <v>34</v>
      </c>
      <c r="B65" s="48"/>
      <c r="C65" s="253" t="s">
        <v>35</v>
      </c>
      <c r="D65" s="254"/>
      <c r="E65" s="254"/>
      <c r="F65" s="254"/>
      <c r="G65" s="255"/>
      <c r="H65" s="107"/>
      <c r="I65" s="47" t="s">
        <v>36</v>
      </c>
      <c r="J65" s="45">
        <f>[1]beneficiarios!N19</f>
        <v>0</v>
      </c>
    </row>
    <row r="66" spans="1:10" x14ac:dyDescent="0.2">
      <c r="A66" s="28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2" t="s">
        <v>37</v>
      </c>
      <c r="B67" s="1"/>
      <c r="C67" s="256">
        <v>43101</v>
      </c>
      <c r="D67" s="257"/>
      <c r="E67" s="1"/>
      <c r="F67" s="49" t="s">
        <v>38</v>
      </c>
      <c r="G67" s="50"/>
      <c r="H67" s="1"/>
      <c r="I67" s="256">
        <v>43465</v>
      </c>
      <c r="J67" s="257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258" t="s">
        <v>39</v>
      </c>
      <c r="B69" s="259"/>
      <c r="C69" s="256">
        <v>43353</v>
      </c>
      <c r="D69" s="260"/>
      <c r="E69" s="42"/>
      <c r="F69" s="49" t="s">
        <v>40</v>
      </c>
      <c r="G69" s="50"/>
      <c r="H69" s="1"/>
      <c r="I69" s="261" t="s">
        <v>41</v>
      </c>
      <c r="J69" s="262"/>
    </row>
    <row r="70" spans="1:10" ht="13.5" thickBot="1" x14ac:dyDescent="0.25">
      <c r="A70" s="109"/>
      <c r="B70" s="34"/>
      <c r="C70" s="21"/>
      <c r="D70" s="21"/>
      <c r="E70" s="21"/>
      <c r="F70" s="21"/>
      <c r="G70" s="42"/>
      <c r="H70" s="42"/>
      <c r="I70" s="1"/>
      <c r="J70" s="1"/>
    </row>
    <row r="71" spans="1:10" ht="13.5" thickBot="1" x14ac:dyDescent="0.25">
      <c r="A71" s="236" t="s">
        <v>42</v>
      </c>
      <c r="B71" s="237"/>
      <c r="C71" s="238" t="s">
        <v>69</v>
      </c>
      <c r="D71" s="239"/>
      <c r="E71" s="236" t="s">
        <v>44</v>
      </c>
      <c r="F71" s="237"/>
      <c r="G71" s="238" t="s">
        <v>70</v>
      </c>
      <c r="H71" s="239"/>
      <c r="I71" s="51" t="s">
        <v>45</v>
      </c>
      <c r="J71" s="52" t="s">
        <v>46</v>
      </c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10" t="s">
        <v>47</v>
      </c>
      <c r="B73" s="1"/>
      <c r="C73" s="263" t="s">
        <v>71</v>
      </c>
      <c r="D73" s="264"/>
      <c r="E73" s="264"/>
      <c r="F73" s="264"/>
      <c r="G73" s="264"/>
      <c r="H73" s="264"/>
      <c r="I73" s="264"/>
      <c r="J73" s="265"/>
    </row>
    <row r="74" spans="1:10" x14ac:dyDescent="0.2">
      <c r="A74" s="111"/>
      <c r="B74" s="1"/>
      <c r="C74" s="266"/>
      <c r="D74" s="267"/>
      <c r="E74" s="267"/>
      <c r="F74" s="267"/>
      <c r="G74" s="267"/>
      <c r="H74" s="267"/>
      <c r="I74" s="267"/>
      <c r="J74" s="268"/>
    </row>
    <row r="75" spans="1:10" x14ac:dyDescent="0.2">
      <c r="A75" s="28"/>
      <c r="B75" s="1"/>
      <c r="C75" s="266"/>
      <c r="D75" s="267"/>
      <c r="E75" s="267"/>
      <c r="F75" s="267"/>
      <c r="G75" s="267"/>
      <c r="H75" s="267"/>
      <c r="I75" s="267"/>
      <c r="J75" s="268"/>
    </row>
    <row r="76" spans="1:10" x14ac:dyDescent="0.2">
      <c r="A76" s="28"/>
      <c r="B76" s="1"/>
      <c r="C76" s="269"/>
      <c r="D76" s="270"/>
      <c r="E76" s="270"/>
      <c r="F76" s="270"/>
      <c r="G76" s="270"/>
      <c r="H76" s="270"/>
      <c r="I76" s="270"/>
      <c r="J76" s="271"/>
    </row>
    <row r="77" spans="1:10" x14ac:dyDescent="0.2">
      <c r="A77" s="28"/>
      <c r="B77" s="1"/>
      <c r="C77" s="112"/>
      <c r="D77" s="112"/>
      <c r="E77" s="112"/>
      <c r="F77" s="112"/>
      <c r="G77" s="112"/>
      <c r="H77" s="112"/>
      <c r="I77" s="112"/>
      <c r="J77" s="112"/>
    </row>
    <row r="78" spans="1:10" x14ac:dyDescent="0.2">
      <c r="A78" s="53" t="s">
        <v>49</v>
      </c>
      <c r="B78" s="1"/>
      <c r="C78" s="55" t="s">
        <v>72</v>
      </c>
      <c r="D78" s="56"/>
      <c r="E78" s="56"/>
      <c r="F78" s="56"/>
      <c r="G78" s="56"/>
      <c r="H78" s="56"/>
      <c r="I78" s="56"/>
      <c r="J78" s="57"/>
    </row>
    <row r="79" spans="1:10" x14ac:dyDescent="0.2">
      <c r="A79" s="54" t="s">
        <v>51</v>
      </c>
      <c r="B79" s="1"/>
      <c r="C79" s="58" t="s">
        <v>73</v>
      </c>
      <c r="D79" s="59"/>
      <c r="E79" s="59"/>
      <c r="F79" s="59"/>
      <c r="G79" s="59"/>
      <c r="H79" s="59"/>
      <c r="I79" s="59"/>
      <c r="J79" s="60"/>
    </row>
    <row r="80" spans="1:10" x14ac:dyDescent="0.2">
      <c r="A80" s="1"/>
      <c r="B80" s="1"/>
      <c r="C80" s="58"/>
      <c r="D80" s="59"/>
      <c r="E80" s="59"/>
      <c r="F80" s="59"/>
      <c r="G80" s="59"/>
      <c r="H80" s="59"/>
      <c r="I80" s="59"/>
      <c r="J80" s="60"/>
    </row>
    <row r="81" spans="1:10" x14ac:dyDescent="0.2">
      <c r="A81" s="1"/>
      <c r="B81" s="1"/>
      <c r="C81" s="61"/>
      <c r="D81" s="59"/>
      <c r="E81" s="59"/>
      <c r="F81" s="59"/>
      <c r="G81" s="59"/>
      <c r="H81" s="59"/>
      <c r="I81" s="59"/>
      <c r="J81" s="60"/>
    </row>
    <row r="82" spans="1:10" x14ac:dyDescent="0.2">
      <c r="A82" s="1"/>
      <c r="B82" s="1"/>
      <c r="C82" s="62"/>
      <c r="D82" s="63"/>
      <c r="E82" s="63"/>
      <c r="F82" s="63"/>
      <c r="G82" s="63"/>
      <c r="H82" s="63"/>
      <c r="I82" s="63"/>
      <c r="J82" s="64"/>
    </row>
    <row r="83" spans="1:10" x14ac:dyDescent="0.2">
      <c r="A83" s="28"/>
      <c r="B83" s="1"/>
      <c r="C83" s="112"/>
      <c r="D83" s="112"/>
      <c r="E83" s="112"/>
      <c r="F83" s="112"/>
      <c r="G83" s="112"/>
      <c r="H83" s="112"/>
      <c r="I83" s="112"/>
      <c r="J83" s="112"/>
    </row>
    <row r="84" spans="1:10" x14ac:dyDescent="0.2">
      <c r="A84" s="53" t="s">
        <v>53</v>
      </c>
      <c r="B84" s="1"/>
      <c r="C84" s="66" t="s">
        <v>74</v>
      </c>
      <c r="D84" s="67"/>
      <c r="E84" s="67"/>
      <c r="F84" s="67"/>
      <c r="G84" s="67"/>
      <c r="H84" s="67"/>
      <c r="I84" s="67"/>
      <c r="J84" s="68"/>
    </row>
    <row r="85" spans="1:10" x14ac:dyDescent="0.2">
      <c r="A85" s="54"/>
      <c r="B85" s="1"/>
      <c r="C85" s="69" t="s">
        <v>75</v>
      </c>
      <c r="D85" s="70"/>
      <c r="E85" s="70"/>
      <c r="F85" s="70"/>
      <c r="G85" s="70"/>
      <c r="H85" s="70"/>
      <c r="I85" s="70"/>
      <c r="J85" s="71"/>
    </row>
    <row r="86" spans="1:10" x14ac:dyDescent="0.2">
      <c r="A86" s="1"/>
      <c r="B86" s="1"/>
      <c r="C86" s="72"/>
      <c r="D86" s="70"/>
      <c r="E86" s="70"/>
      <c r="F86" s="70"/>
      <c r="G86" s="70"/>
      <c r="H86" s="70"/>
      <c r="I86" s="70"/>
      <c r="J86" s="71"/>
    </row>
    <row r="87" spans="1:10" x14ac:dyDescent="0.2">
      <c r="A87" s="1"/>
      <c r="B87" s="1"/>
      <c r="C87" s="69"/>
      <c r="D87" s="70"/>
      <c r="E87" s="70"/>
      <c r="F87" s="70"/>
      <c r="G87" s="70"/>
      <c r="H87" s="70"/>
      <c r="I87" s="70"/>
      <c r="J87" s="71"/>
    </row>
    <row r="88" spans="1:10" x14ac:dyDescent="0.2">
      <c r="A88" s="1"/>
      <c r="B88" s="1"/>
      <c r="C88" s="73"/>
      <c r="D88" s="74"/>
      <c r="E88" s="74"/>
      <c r="F88" s="74"/>
      <c r="G88" s="74"/>
      <c r="H88" s="74"/>
      <c r="I88" s="74"/>
      <c r="J88" s="75"/>
    </row>
    <row r="89" spans="1:10" x14ac:dyDescent="0.2">
      <c r="A89" s="28"/>
      <c r="B89" s="1"/>
      <c r="C89" s="112"/>
      <c r="D89" s="112"/>
      <c r="E89" s="112"/>
      <c r="F89" s="112"/>
      <c r="G89" s="112"/>
      <c r="H89" s="112"/>
      <c r="I89" s="112"/>
      <c r="J89" s="112"/>
    </row>
    <row r="90" spans="1:10" x14ac:dyDescent="0.2">
      <c r="A90" s="53" t="s">
        <v>54</v>
      </c>
      <c r="B90" s="1"/>
      <c r="C90" s="66" t="s">
        <v>76</v>
      </c>
      <c r="D90" s="67"/>
      <c r="E90" s="67"/>
      <c r="F90" s="67"/>
      <c r="G90" s="67"/>
      <c r="H90" s="67"/>
      <c r="I90" s="67"/>
      <c r="J90" s="68"/>
    </row>
    <row r="91" spans="1:10" x14ac:dyDescent="0.2">
      <c r="A91" s="54"/>
      <c r="B91" s="1"/>
      <c r="C91" s="72" t="s">
        <v>77</v>
      </c>
      <c r="D91" s="70"/>
      <c r="E91" s="70"/>
      <c r="F91" s="70"/>
      <c r="G91" s="70"/>
      <c r="H91" s="70"/>
      <c r="I91" s="70"/>
      <c r="J91" s="71"/>
    </row>
    <row r="92" spans="1:10" x14ac:dyDescent="0.2">
      <c r="A92" s="1"/>
      <c r="B92" s="1"/>
      <c r="C92" s="69" t="s">
        <v>78</v>
      </c>
      <c r="D92" s="70"/>
      <c r="E92" s="70"/>
      <c r="F92" s="70"/>
      <c r="G92" s="70"/>
      <c r="H92" s="70"/>
      <c r="I92" s="70"/>
      <c r="J92" s="71"/>
    </row>
    <row r="93" spans="1:10" x14ac:dyDescent="0.2">
      <c r="A93" s="1"/>
      <c r="B93" s="1"/>
      <c r="C93" s="69"/>
      <c r="D93" s="70"/>
      <c r="E93" s="70"/>
      <c r="F93" s="70"/>
      <c r="G93" s="70"/>
      <c r="H93" s="70"/>
      <c r="I93" s="70"/>
      <c r="J93" s="71"/>
    </row>
    <row r="94" spans="1:10" x14ac:dyDescent="0.2">
      <c r="A94" s="1"/>
      <c r="B94" s="1"/>
      <c r="C94" s="69"/>
      <c r="D94" s="70"/>
      <c r="E94" s="70"/>
      <c r="F94" s="70"/>
      <c r="G94" s="70"/>
      <c r="H94" s="70"/>
      <c r="I94" s="70"/>
      <c r="J94" s="71"/>
    </row>
    <row r="95" spans="1:10" x14ac:dyDescent="0.2">
      <c r="A95" s="1"/>
      <c r="B95" s="1"/>
      <c r="C95" s="69"/>
      <c r="D95" s="70"/>
      <c r="E95" s="70"/>
      <c r="F95" s="70"/>
      <c r="G95" s="70"/>
      <c r="H95" s="70"/>
      <c r="I95" s="70"/>
      <c r="J95" s="71"/>
    </row>
    <row r="96" spans="1:10" x14ac:dyDescent="0.2">
      <c r="A96" s="1"/>
      <c r="B96" s="1"/>
      <c r="C96" s="69"/>
      <c r="D96" s="70"/>
      <c r="E96" s="70"/>
      <c r="F96" s="70"/>
      <c r="G96" s="70"/>
      <c r="H96" s="70"/>
      <c r="I96" s="70"/>
      <c r="J96" s="71"/>
    </row>
    <row r="97" spans="1:10" x14ac:dyDescent="0.2">
      <c r="A97" s="1"/>
      <c r="B97" s="1"/>
      <c r="C97" s="73"/>
      <c r="D97" s="74" t="s">
        <v>79</v>
      </c>
      <c r="E97" s="74"/>
      <c r="F97" s="74"/>
      <c r="G97" s="74"/>
      <c r="H97" s="74"/>
      <c r="I97" s="74"/>
      <c r="J97" s="75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2" t="s">
        <v>59</v>
      </c>
      <c r="B99" s="1"/>
      <c r="C99" s="278"/>
      <c r="D99" s="279"/>
      <c r="E99" s="1"/>
      <c r="F99" s="280" t="s">
        <v>60</v>
      </c>
      <c r="G99" s="281"/>
      <c r="H99" s="1"/>
      <c r="I99" s="278"/>
      <c r="J99" s="279"/>
    </row>
    <row r="100" spans="1:10" x14ac:dyDescent="0.2">
      <c r="A100" s="3"/>
      <c r="B100" s="28"/>
      <c r="C100" s="21"/>
      <c r="D100" s="21"/>
      <c r="E100" s="28"/>
      <c r="F100" s="33"/>
      <c r="G100" s="33"/>
      <c r="H100" s="1"/>
      <c r="I100" s="8"/>
      <c r="J100" s="8"/>
    </row>
    <row r="101" spans="1:10" x14ac:dyDescent="0.2">
      <c r="A101" s="76"/>
      <c r="B101" s="76" t="s">
        <v>18</v>
      </c>
      <c r="C101" s="10"/>
      <c r="D101" s="10"/>
      <c r="E101" s="11"/>
      <c r="F101" s="1"/>
      <c r="G101" s="21"/>
      <c r="H101" s="28"/>
      <c r="I101" s="28"/>
      <c r="J101" s="28"/>
    </row>
    <row r="102" spans="1:10" x14ac:dyDescent="0.2">
      <c r="A102" s="77" t="s">
        <v>13</v>
      </c>
      <c r="B102" s="78"/>
      <c r="C102" s="79" t="s">
        <v>16</v>
      </c>
      <c r="D102" s="77" t="s">
        <v>61</v>
      </c>
      <c r="E102" s="80"/>
      <c r="F102" s="79" t="s">
        <v>62</v>
      </c>
      <c r="G102" s="81" t="s">
        <v>63</v>
      </c>
      <c r="H102" s="78"/>
      <c r="I102" s="79" t="s">
        <v>64</v>
      </c>
      <c r="J102" s="79" t="s">
        <v>65</v>
      </c>
    </row>
    <row r="103" spans="1:10" x14ac:dyDescent="0.2">
      <c r="A103" s="16">
        <v>43131</v>
      </c>
      <c r="B103" s="82">
        <v>1</v>
      </c>
      <c r="C103" s="83">
        <v>1</v>
      </c>
      <c r="D103" s="84">
        <v>1</v>
      </c>
      <c r="E103" s="85"/>
      <c r="F103" s="86">
        <f>C103</f>
        <v>1</v>
      </c>
      <c r="G103" s="87">
        <f>D103</f>
        <v>1</v>
      </c>
      <c r="H103" s="88"/>
      <c r="I103" s="89">
        <f t="shared" ref="I103:J114" si="2">F103/$F$115</f>
        <v>8.3333333333333329E-2</v>
      </c>
      <c r="J103" s="89">
        <f t="shared" si="2"/>
        <v>8.3333333333333329E-2</v>
      </c>
    </row>
    <row r="104" spans="1:10" x14ac:dyDescent="0.2">
      <c r="A104" s="18">
        <v>43159</v>
      </c>
      <c r="B104" s="90">
        <v>2</v>
      </c>
      <c r="C104" s="15">
        <v>1</v>
      </c>
      <c r="D104" s="12">
        <v>1</v>
      </c>
      <c r="E104" s="14"/>
      <c r="F104" s="91">
        <f t="shared" ref="F104:G114" si="3">C104+F103</f>
        <v>2</v>
      </c>
      <c r="G104" s="92">
        <f t="shared" si="3"/>
        <v>2</v>
      </c>
      <c r="H104" s="93"/>
      <c r="I104" s="94">
        <f t="shared" si="2"/>
        <v>0.16666666666666666</v>
      </c>
      <c r="J104" s="94">
        <f t="shared" si="2"/>
        <v>0.16666666666666666</v>
      </c>
    </row>
    <row r="105" spans="1:10" x14ac:dyDescent="0.2">
      <c r="A105" s="16">
        <v>43190</v>
      </c>
      <c r="B105" s="82">
        <v>3</v>
      </c>
      <c r="C105" s="83">
        <v>1</v>
      </c>
      <c r="D105" s="84">
        <v>1</v>
      </c>
      <c r="E105" s="85"/>
      <c r="F105" s="86">
        <f t="shared" si="3"/>
        <v>3</v>
      </c>
      <c r="G105" s="87">
        <f t="shared" si="3"/>
        <v>3</v>
      </c>
      <c r="H105" s="88"/>
      <c r="I105" s="89">
        <f t="shared" si="2"/>
        <v>0.25</v>
      </c>
      <c r="J105" s="89">
        <f t="shared" si="2"/>
        <v>0.25</v>
      </c>
    </row>
    <row r="106" spans="1:10" x14ac:dyDescent="0.2">
      <c r="A106" s="18">
        <v>43220</v>
      </c>
      <c r="B106" s="90">
        <v>4</v>
      </c>
      <c r="C106" s="15">
        <v>1</v>
      </c>
      <c r="D106" s="12">
        <v>1</v>
      </c>
      <c r="E106" s="14"/>
      <c r="F106" s="91">
        <f t="shared" si="3"/>
        <v>4</v>
      </c>
      <c r="G106" s="92">
        <f t="shared" si="3"/>
        <v>4</v>
      </c>
      <c r="H106" s="93"/>
      <c r="I106" s="94">
        <f t="shared" si="2"/>
        <v>0.33333333333333331</v>
      </c>
      <c r="J106" s="94">
        <f t="shared" si="2"/>
        <v>0.33333333333333331</v>
      </c>
    </row>
    <row r="107" spans="1:10" x14ac:dyDescent="0.2">
      <c r="A107" s="16">
        <v>43251</v>
      </c>
      <c r="B107" s="82">
        <v>5</v>
      </c>
      <c r="C107" s="83">
        <v>1</v>
      </c>
      <c r="D107" s="84">
        <v>1</v>
      </c>
      <c r="E107" s="85"/>
      <c r="F107" s="86">
        <f t="shared" si="3"/>
        <v>5</v>
      </c>
      <c r="G107" s="87">
        <f t="shared" si="3"/>
        <v>5</v>
      </c>
      <c r="H107" s="88"/>
      <c r="I107" s="89">
        <f t="shared" si="2"/>
        <v>0.41666666666666669</v>
      </c>
      <c r="J107" s="89">
        <f t="shared" si="2"/>
        <v>0.41666666666666669</v>
      </c>
    </row>
    <row r="108" spans="1:10" x14ac:dyDescent="0.2">
      <c r="A108" s="18">
        <v>43281</v>
      </c>
      <c r="B108" s="90">
        <v>6</v>
      </c>
      <c r="C108" s="15">
        <v>1</v>
      </c>
      <c r="D108" s="12">
        <v>1</v>
      </c>
      <c r="E108" s="14"/>
      <c r="F108" s="91">
        <f t="shared" si="3"/>
        <v>6</v>
      </c>
      <c r="G108" s="92">
        <f t="shared" si="3"/>
        <v>6</v>
      </c>
      <c r="H108" s="93"/>
      <c r="I108" s="94">
        <f t="shared" si="2"/>
        <v>0.5</v>
      </c>
      <c r="J108" s="94">
        <f t="shared" si="2"/>
        <v>0.5</v>
      </c>
    </row>
    <row r="109" spans="1:10" x14ac:dyDescent="0.2">
      <c r="A109" s="16">
        <v>43312</v>
      </c>
      <c r="B109" s="82">
        <v>7</v>
      </c>
      <c r="C109" s="83">
        <v>1</v>
      </c>
      <c r="D109" s="84">
        <v>1</v>
      </c>
      <c r="E109" s="85"/>
      <c r="F109" s="86">
        <f t="shared" si="3"/>
        <v>7</v>
      </c>
      <c r="G109" s="87">
        <f t="shared" si="3"/>
        <v>7</v>
      </c>
      <c r="H109" s="88"/>
      <c r="I109" s="89">
        <f t="shared" si="2"/>
        <v>0.58333333333333337</v>
      </c>
      <c r="J109" s="89">
        <f t="shared" si="2"/>
        <v>0.58333333333333337</v>
      </c>
    </row>
    <row r="110" spans="1:10" x14ac:dyDescent="0.2">
      <c r="A110" s="18">
        <v>43343</v>
      </c>
      <c r="B110" s="90">
        <v>8</v>
      </c>
      <c r="C110" s="15">
        <v>1</v>
      </c>
      <c r="D110" s="12">
        <v>1</v>
      </c>
      <c r="E110" s="14"/>
      <c r="F110" s="91">
        <f t="shared" si="3"/>
        <v>8</v>
      </c>
      <c r="G110" s="92">
        <f t="shared" si="3"/>
        <v>8</v>
      </c>
      <c r="H110" s="93"/>
      <c r="I110" s="94">
        <f t="shared" si="2"/>
        <v>0.66666666666666663</v>
      </c>
      <c r="J110" s="94">
        <f t="shared" si="2"/>
        <v>0.66666666666666663</v>
      </c>
    </row>
    <row r="111" spans="1:10" x14ac:dyDescent="0.2">
      <c r="A111" s="16">
        <v>43373</v>
      </c>
      <c r="B111" s="82">
        <v>9</v>
      </c>
      <c r="C111" s="83">
        <v>1</v>
      </c>
      <c r="D111" s="84">
        <v>1</v>
      </c>
      <c r="E111" s="85"/>
      <c r="F111" s="86">
        <f t="shared" si="3"/>
        <v>9</v>
      </c>
      <c r="G111" s="87">
        <f t="shared" si="3"/>
        <v>9</v>
      </c>
      <c r="H111" s="88"/>
      <c r="I111" s="89">
        <f t="shared" si="2"/>
        <v>0.75</v>
      </c>
      <c r="J111" s="89">
        <f t="shared" si="2"/>
        <v>0.75</v>
      </c>
    </row>
    <row r="112" spans="1:10" x14ac:dyDescent="0.2">
      <c r="A112" s="18">
        <v>43404</v>
      </c>
      <c r="B112" s="90">
        <v>10</v>
      </c>
      <c r="C112" s="15">
        <v>1</v>
      </c>
      <c r="D112" s="12"/>
      <c r="E112" s="14"/>
      <c r="F112" s="91">
        <f t="shared" si="3"/>
        <v>10</v>
      </c>
      <c r="G112" s="92">
        <f t="shared" si="3"/>
        <v>9</v>
      </c>
      <c r="H112" s="93"/>
      <c r="I112" s="94">
        <f t="shared" si="2"/>
        <v>0.83333333333333337</v>
      </c>
      <c r="J112" s="94">
        <f t="shared" si="2"/>
        <v>0.75</v>
      </c>
    </row>
    <row r="113" spans="1:10" x14ac:dyDescent="0.2">
      <c r="A113" s="16">
        <v>43434</v>
      </c>
      <c r="B113" s="82">
        <v>11</v>
      </c>
      <c r="C113" s="83">
        <v>1</v>
      </c>
      <c r="D113" s="84"/>
      <c r="E113" s="85"/>
      <c r="F113" s="86">
        <f t="shared" si="3"/>
        <v>11</v>
      </c>
      <c r="G113" s="87">
        <f t="shared" si="3"/>
        <v>9</v>
      </c>
      <c r="H113" s="88"/>
      <c r="I113" s="89">
        <f t="shared" si="2"/>
        <v>0.91666666666666663</v>
      </c>
      <c r="J113" s="89">
        <f t="shared" si="2"/>
        <v>0.75</v>
      </c>
    </row>
    <row r="114" spans="1:10" x14ac:dyDescent="0.2">
      <c r="A114" s="18">
        <v>43465</v>
      </c>
      <c r="B114" s="90">
        <v>12</v>
      </c>
      <c r="C114" s="15">
        <v>1</v>
      </c>
      <c r="D114" s="12"/>
      <c r="E114" s="14"/>
      <c r="F114" s="91">
        <f t="shared" si="3"/>
        <v>12</v>
      </c>
      <c r="G114" s="92">
        <f t="shared" si="3"/>
        <v>9</v>
      </c>
      <c r="H114" s="93"/>
      <c r="I114" s="94">
        <f t="shared" si="2"/>
        <v>1</v>
      </c>
      <c r="J114" s="94">
        <f t="shared" si="2"/>
        <v>0.75</v>
      </c>
    </row>
    <row r="115" spans="1:10" x14ac:dyDescent="0.2">
      <c r="A115" s="95" t="s">
        <v>66</v>
      </c>
      <c r="B115" s="96">
        <v>13</v>
      </c>
      <c r="C115" s="79">
        <f>SUM(C103:C114)</f>
        <v>12</v>
      </c>
      <c r="D115" s="77">
        <f>SUM(D103:D114)</f>
        <v>9</v>
      </c>
      <c r="E115" s="80"/>
      <c r="F115" s="97">
        <f>F114</f>
        <v>12</v>
      </c>
      <c r="G115" s="98">
        <f>G114</f>
        <v>9</v>
      </c>
      <c r="H115" s="99"/>
      <c r="I115" s="100">
        <f>I114</f>
        <v>1</v>
      </c>
      <c r="J115" s="100">
        <f>J114</f>
        <v>0.75</v>
      </c>
    </row>
    <row r="116" spans="1:10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x14ac:dyDescent="0.2">
      <c r="A117" s="40"/>
      <c r="B117" s="40"/>
      <c r="C117" s="41" t="s">
        <v>80</v>
      </c>
      <c r="D117" s="40" t="str">
        <f>C119</f>
        <v>CUENTA PÚBLICA</v>
      </c>
      <c r="E117" s="40"/>
      <c r="F117" s="40"/>
      <c r="G117" s="40"/>
      <c r="H117" s="40"/>
      <c r="I117" s="40"/>
      <c r="J117" s="40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274" t="s">
        <v>24</v>
      </c>
      <c r="J118" s="275"/>
    </row>
    <row r="119" spans="1:10" x14ac:dyDescent="0.2">
      <c r="A119" s="2" t="s">
        <v>25</v>
      </c>
      <c r="B119" s="1"/>
      <c r="C119" s="253" t="s">
        <v>81</v>
      </c>
      <c r="D119" s="254"/>
      <c r="E119" s="254"/>
      <c r="F119" s="254"/>
      <c r="G119" s="254"/>
      <c r="H119" s="107"/>
      <c r="I119" s="43" t="s">
        <v>27</v>
      </c>
      <c r="J119" s="44">
        <f>[1]beneficiarios!N24</f>
        <v>0</v>
      </c>
    </row>
    <row r="120" spans="1:10" x14ac:dyDescent="0.2">
      <c r="A120" s="2" t="s">
        <v>28</v>
      </c>
      <c r="B120" s="1"/>
      <c r="C120" s="253" t="s">
        <v>29</v>
      </c>
      <c r="D120" s="254"/>
      <c r="E120" s="254"/>
      <c r="F120" s="254"/>
      <c r="G120" s="255"/>
      <c r="H120" s="107"/>
      <c r="I120" s="43" t="s">
        <v>30</v>
      </c>
      <c r="J120" s="45">
        <f>[1]beneficiarios!N25</f>
        <v>0</v>
      </c>
    </row>
    <row r="121" spans="1:10" x14ac:dyDescent="0.2">
      <c r="A121" s="46" t="s">
        <v>31</v>
      </c>
      <c r="B121" s="1"/>
      <c r="C121" s="253" t="s">
        <v>32</v>
      </c>
      <c r="D121" s="254"/>
      <c r="E121" s="254"/>
      <c r="F121" s="254"/>
      <c r="G121" s="255"/>
      <c r="H121" s="107"/>
      <c r="I121" s="47" t="s">
        <v>33</v>
      </c>
      <c r="J121" s="45">
        <f>[1]beneficiarios!N26</f>
        <v>0</v>
      </c>
    </row>
    <row r="122" spans="1:10" ht="25.5" x14ac:dyDescent="0.2">
      <c r="A122" s="108" t="s">
        <v>34</v>
      </c>
      <c r="B122" s="1"/>
      <c r="C122" s="253" t="s">
        <v>35</v>
      </c>
      <c r="D122" s="254"/>
      <c r="E122" s="254"/>
      <c r="F122" s="254"/>
      <c r="G122" s="255"/>
      <c r="H122" s="107"/>
      <c r="I122" s="47" t="s">
        <v>36</v>
      </c>
      <c r="J122" s="45">
        <f>[1]beneficiarios!N27</f>
        <v>0</v>
      </c>
    </row>
    <row r="123" spans="1:10" x14ac:dyDescent="0.2">
      <c r="A123" s="28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2" t="s">
        <v>37</v>
      </c>
      <c r="B124" s="1"/>
      <c r="C124" s="256">
        <v>43101</v>
      </c>
      <c r="D124" s="257"/>
      <c r="E124" s="1"/>
      <c r="F124" s="49" t="s">
        <v>38</v>
      </c>
      <c r="G124" s="50"/>
      <c r="H124" s="1"/>
      <c r="I124" s="256">
        <v>43465</v>
      </c>
      <c r="J124" s="257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258" t="s">
        <v>82</v>
      </c>
      <c r="B126" s="259"/>
      <c r="C126" s="256">
        <v>43353</v>
      </c>
      <c r="D126" s="260"/>
      <c r="E126" s="42"/>
      <c r="F126" s="49" t="s">
        <v>40</v>
      </c>
      <c r="G126" s="50"/>
      <c r="H126" s="1"/>
      <c r="I126" s="261" t="s">
        <v>41</v>
      </c>
      <c r="J126" s="262"/>
    </row>
    <row r="127" spans="1:10" ht="13.5" thickBot="1" x14ac:dyDescent="0.25">
      <c r="A127" s="109"/>
      <c r="B127" s="1"/>
      <c r="C127" s="8"/>
      <c r="D127" s="8"/>
      <c r="E127" s="8"/>
      <c r="F127" s="8"/>
      <c r="G127" s="1"/>
      <c r="H127" s="1"/>
      <c r="I127" s="1"/>
      <c r="J127" s="1"/>
    </row>
    <row r="128" spans="1:10" ht="13.5" thickBot="1" x14ac:dyDescent="0.25">
      <c r="A128" s="236" t="s">
        <v>42</v>
      </c>
      <c r="B128" s="237"/>
      <c r="C128" s="238" t="s">
        <v>83</v>
      </c>
      <c r="D128" s="239"/>
      <c r="E128" s="236" t="s">
        <v>44</v>
      </c>
      <c r="F128" s="237"/>
      <c r="G128" s="238" t="s">
        <v>84</v>
      </c>
      <c r="H128" s="239"/>
      <c r="I128" s="51" t="s">
        <v>45</v>
      </c>
      <c r="J128" s="52" t="s">
        <v>46</v>
      </c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10" t="s">
        <v>47</v>
      </c>
      <c r="B130" s="1"/>
      <c r="C130" s="263" t="s">
        <v>85</v>
      </c>
      <c r="D130" s="264"/>
      <c r="E130" s="264"/>
      <c r="F130" s="264"/>
      <c r="G130" s="264"/>
      <c r="H130" s="264"/>
      <c r="I130" s="264"/>
      <c r="J130" s="265"/>
    </row>
    <row r="131" spans="1:10" x14ac:dyDescent="0.2">
      <c r="A131" s="111"/>
      <c r="B131" s="1"/>
      <c r="C131" s="266"/>
      <c r="D131" s="267"/>
      <c r="E131" s="267"/>
      <c r="F131" s="267"/>
      <c r="G131" s="267"/>
      <c r="H131" s="267"/>
      <c r="I131" s="267"/>
      <c r="J131" s="268"/>
    </row>
    <row r="132" spans="1:10" x14ac:dyDescent="0.2">
      <c r="A132" s="3"/>
      <c r="B132" s="1"/>
      <c r="C132" s="266"/>
      <c r="D132" s="267"/>
      <c r="E132" s="267"/>
      <c r="F132" s="267"/>
      <c r="G132" s="267"/>
      <c r="H132" s="267"/>
      <c r="I132" s="267"/>
      <c r="J132" s="268"/>
    </row>
    <row r="133" spans="1:10" x14ac:dyDescent="0.2">
      <c r="A133" s="3"/>
      <c r="B133" s="1"/>
      <c r="C133" s="269"/>
      <c r="D133" s="270"/>
      <c r="E133" s="270"/>
      <c r="F133" s="270"/>
      <c r="G133" s="270"/>
      <c r="H133" s="270"/>
      <c r="I133" s="270"/>
      <c r="J133" s="271"/>
    </row>
    <row r="134" spans="1:10" x14ac:dyDescent="0.2">
      <c r="A134" s="3"/>
      <c r="B134" s="1"/>
      <c r="C134" s="112"/>
      <c r="D134" s="112"/>
      <c r="E134" s="112"/>
      <c r="F134" s="112"/>
      <c r="G134" s="112"/>
      <c r="H134" s="112"/>
      <c r="I134" s="112"/>
      <c r="J134" s="112"/>
    </row>
    <row r="135" spans="1:10" x14ac:dyDescent="0.2">
      <c r="A135" s="53" t="s">
        <v>49</v>
      </c>
      <c r="B135" s="1"/>
      <c r="C135" s="55" t="s">
        <v>86</v>
      </c>
      <c r="D135" s="56"/>
      <c r="E135" s="56"/>
      <c r="F135" s="56"/>
      <c r="G135" s="56"/>
      <c r="H135" s="56"/>
      <c r="I135" s="56"/>
      <c r="J135" s="57"/>
    </row>
    <row r="136" spans="1:10" x14ac:dyDescent="0.2">
      <c r="A136" s="54" t="s">
        <v>51</v>
      </c>
      <c r="B136" s="1"/>
      <c r="C136" s="58" t="s">
        <v>87</v>
      </c>
      <c r="D136" s="59"/>
      <c r="E136" s="59"/>
      <c r="F136" s="59"/>
      <c r="G136" s="59"/>
      <c r="H136" s="59"/>
      <c r="I136" s="59"/>
      <c r="J136" s="60"/>
    </row>
    <row r="137" spans="1:10" x14ac:dyDescent="0.2">
      <c r="A137" s="1"/>
      <c r="B137" s="1"/>
      <c r="C137" s="58"/>
      <c r="D137" s="59"/>
      <c r="E137" s="59"/>
      <c r="F137" s="59"/>
      <c r="G137" s="59"/>
      <c r="H137" s="59"/>
      <c r="I137" s="59"/>
      <c r="J137" s="60"/>
    </row>
    <row r="138" spans="1:10" x14ac:dyDescent="0.2">
      <c r="A138" s="1"/>
      <c r="B138" s="1"/>
      <c r="C138" s="61"/>
      <c r="D138" s="59"/>
      <c r="E138" s="59"/>
      <c r="F138" s="59"/>
      <c r="G138" s="59"/>
      <c r="H138" s="59"/>
      <c r="I138" s="59"/>
      <c r="J138" s="60"/>
    </row>
    <row r="139" spans="1:10" x14ac:dyDescent="0.2">
      <c r="A139" s="1"/>
      <c r="B139" s="1"/>
      <c r="C139" s="62"/>
      <c r="D139" s="63"/>
      <c r="E139" s="63"/>
      <c r="F139" s="63"/>
      <c r="G139" s="63"/>
      <c r="H139" s="63"/>
      <c r="I139" s="63"/>
      <c r="J139" s="64"/>
    </row>
    <row r="140" spans="1:10" x14ac:dyDescent="0.2">
      <c r="A140" s="3"/>
      <c r="B140" s="1"/>
      <c r="C140" s="112"/>
      <c r="D140" s="112"/>
      <c r="E140" s="112"/>
      <c r="F140" s="112"/>
      <c r="G140" s="112"/>
      <c r="H140" s="112"/>
      <c r="I140" s="112"/>
      <c r="J140" s="112"/>
    </row>
    <row r="141" spans="1:10" x14ac:dyDescent="0.2">
      <c r="A141" s="53" t="s">
        <v>53</v>
      </c>
      <c r="B141" s="1"/>
      <c r="C141" s="113"/>
      <c r="D141" s="67"/>
      <c r="E141" s="67"/>
      <c r="F141" s="67"/>
      <c r="G141" s="67"/>
      <c r="H141" s="67"/>
      <c r="I141" s="67"/>
      <c r="J141" s="68"/>
    </row>
    <row r="142" spans="1:10" x14ac:dyDescent="0.2">
      <c r="A142" s="54"/>
      <c r="B142" s="1"/>
      <c r="C142" s="72"/>
      <c r="D142" s="70"/>
      <c r="E142" s="70"/>
      <c r="F142" s="70"/>
      <c r="G142" s="70"/>
      <c r="H142" s="70"/>
      <c r="I142" s="70"/>
      <c r="J142" s="71"/>
    </row>
    <row r="143" spans="1:10" x14ac:dyDescent="0.2">
      <c r="A143" s="1"/>
      <c r="B143" s="1"/>
      <c r="C143" s="72"/>
      <c r="D143" s="70"/>
      <c r="E143" s="70"/>
      <c r="F143" s="70"/>
      <c r="G143" s="70"/>
      <c r="H143" s="70"/>
      <c r="I143" s="70"/>
      <c r="J143" s="71"/>
    </row>
    <row r="144" spans="1:10" x14ac:dyDescent="0.2">
      <c r="A144" s="1"/>
      <c r="B144" s="1"/>
      <c r="C144" s="69"/>
      <c r="D144" s="70"/>
      <c r="E144" s="70"/>
      <c r="F144" s="70"/>
      <c r="G144" s="70"/>
      <c r="H144" s="70"/>
      <c r="I144" s="70"/>
      <c r="J144" s="71"/>
    </row>
    <row r="145" spans="1:10" x14ac:dyDescent="0.2">
      <c r="A145" s="1"/>
      <c r="B145" s="1"/>
      <c r="C145" s="73"/>
      <c r="D145" s="74"/>
      <c r="E145" s="74"/>
      <c r="F145" s="74"/>
      <c r="G145" s="74"/>
      <c r="H145" s="74"/>
      <c r="I145" s="74"/>
      <c r="J145" s="75"/>
    </row>
    <row r="146" spans="1:10" x14ac:dyDescent="0.2">
      <c r="A146" s="3"/>
      <c r="B146" s="1"/>
      <c r="C146" s="112"/>
      <c r="D146" s="112"/>
      <c r="E146" s="112"/>
      <c r="F146" s="112"/>
      <c r="G146" s="112"/>
      <c r="H146" s="112"/>
      <c r="I146" s="112"/>
      <c r="J146" s="112"/>
    </row>
    <row r="147" spans="1:10" x14ac:dyDescent="0.2">
      <c r="A147" s="53" t="s">
        <v>54</v>
      </c>
      <c r="B147" s="1"/>
      <c r="C147" s="66" t="s">
        <v>88</v>
      </c>
      <c r="D147" s="67"/>
      <c r="E147" s="67"/>
      <c r="F147" s="67"/>
      <c r="G147" s="67"/>
      <c r="H147" s="67"/>
      <c r="I147" s="67"/>
      <c r="J147" s="68"/>
    </row>
    <row r="148" spans="1:10" x14ac:dyDescent="0.2">
      <c r="A148" s="54"/>
      <c r="B148" s="1"/>
      <c r="C148" s="69" t="s">
        <v>89</v>
      </c>
      <c r="D148" s="70"/>
      <c r="E148" s="70"/>
      <c r="F148" s="70"/>
      <c r="G148" s="70"/>
      <c r="H148" s="70"/>
      <c r="I148" s="70"/>
      <c r="J148" s="71"/>
    </row>
    <row r="149" spans="1:10" x14ac:dyDescent="0.2">
      <c r="A149" s="1"/>
      <c r="B149" s="1"/>
      <c r="C149" s="69" t="s">
        <v>90</v>
      </c>
      <c r="D149" s="70"/>
      <c r="E149" s="70"/>
      <c r="F149" s="70"/>
      <c r="G149" s="70"/>
      <c r="H149" s="70"/>
      <c r="I149" s="70"/>
      <c r="J149" s="71"/>
    </row>
    <row r="150" spans="1:10" x14ac:dyDescent="0.2">
      <c r="A150" s="1"/>
      <c r="B150" s="1"/>
      <c r="C150" s="69"/>
      <c r="D150" s="70"/>
      <c r="E150" s="70"/>
      <c r="F150" s="70"/>
      <c r="G150" s="70"/>
      <c r="H150" s="70"/>
      <c r="I150" s="70"/>
      <c r="J150" s="71"/>
    </row>
    <row r="151" spans="1:10" x14ac:dyDescent="0.2">
      <c r="A151" s="1"/>
      <c r="B151" s="1"/>
      <c r="C151" s="69"/>
      <c r="D151" s="70"/>
      <c r="E151" s="70"/>
      <c r="F151" s="70"/>
      <c r="G151" s="70"/>
      <c r="H151" s="70"/>
      <c r="I151" s="70"/>
      <c r="J151" s="71"/>
    </row>
    <row r="152" spans="1:10" x14ac:dyDescent="0.2">
      <c r="A152" s="1"/>
      <c r="B152" s="1"/>
      <c r="C152" s="69"/>
      <c r="D152" s="70"/>
      <c r="E152" s="70"/>
      <c r="F152" s="70"/>
      <c r="G152" s="70"/>
      <c r="H152" s="70"/>
      <c r="I152" s="70"/>
      <c r="J152" s="71"/>
    </row>
    <row r="153" spans="1:10" x14ac:dyDescent="0.2">
      <c r="A153" s="1"/>
      <c r="B153" s="1"/>
      <c r="C153" s="69"/>
      <c r="D153" s="70"/>
      <c r="E153" s="70"/>
      <c r="F153" s="70"/>
      <c r="G153" s="70"/>
      <c r="H153" s="70"/>
      <c r="I153" s="70"/>
      <c r="J153" s="71"/>
    </row>
    <row r="154" spans="1:10" x14ac:dyDescent="0.2">
      <c r="A154" s="1"/>
      <c r="B154" s="1"/>
      <c r="C154" s="73"/>
      <c r="D154" s="74"/>
      <c r="E154" s="74"/>
      <c r="F154" s="74"/>
      <c r="G154" s="74"/>
      <c r="H154" s="74"/>
      <c r="I154" s="74"/>
      <c r="J154" s="75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2" t="s">
        <v>59</v>
      </c>
      <c r="B156" s="1"/>
      <c r="C156" s="272">
        <v>0</v>
      </c>
      <c r="D156" s="273"/>
      <c r="E156" s="1"/>
      <c r="F156" s="114" t="s">
        <v>60</v>
      </c>
      <c r="G156" s="50"/>
      <c r="H156" s="1"/>
      <c r="I156" s="272">
        <v>0</v>
      </c>
      <c r="J156" s="273"/>
    </row>
    <row r="157" spans="1:10" x14ac:dyDescent="0.2">
      <c r="A157" s="3"/>
      <c r="B157" s="28"/>
      <c r="C157" s="21"/>
      <c r="D157" s="21"/>
      <c r="E157" s="28"/>
      <c r="F157" s="3"/>
      <c r="G157" s="3"/>
      <c r="H157" s="1"/>
      <c r="I157" s="8"/>
      <c r="J157" s="8"/>
    </row>
    <row r="158" spans="1:10" x14ac:dyDescent="0.2">
      <c r="A158" s="76"/>
      <c r="B158" s="76" t="s">
        <v>18</v>
      </c>
      <c r="C158" s="10"/>
      <c r="D158" s="10"/>
      <c r="E158" s="11"/>
      <c r="F158" s="1"/>
      <c r="G158" s="21"/>
      <c r="H158" s="28"/>
      <c r="I158" s="28"/>
      <c r="J158" s="28"/>
    </row>
    <row r="159" spans="1:10" x14ac:dyDescent="0.2">
      <c r="A159" s="77" t="s">
        <v>13</v>
      </c>
      <c r="B159" s="78"/>
      <c r="C159" s="79" t="s">
        <v>16</v>
      </c>
      <c r="D159" s="77" t="s">
        <v>61</v>
      </c>
      <c r="E159" s="80"/>
      <c r="F159" s="79" t="s">
        <v>62</v>
      </c>
      <c r="G159" s="81" t="s">
        <v>63</v>
      </c>
      <c r="H159" s="78"/>
      <c r="I159" s="79" t="s">
        <v>64</v>
      </c>
      <c r="J159" s="79" t="s">
        <v>65</v>
      </c>
    </row>
    <row r="160" spans="1:10" x14ac:dyDescent="0.2">
      <c r="A160" s="16">
        <v>43131</v>
      </c>
      <c r="B160" s="82">
        <v>1</v>
      </c>
      <c r="C160" s="83">
        <v>1</v>
      </c>
      <c r="D160" s="84">
        <v>0</v>
      </c>
      <c r="E160" s="85"/>
      <c r="F160" s="86">
        <f>C160</f>
        <v>1</v>
      </c>
      <c r="G160" s="87">
        <f>D160</f>
        <v>0</v>
      </c>
      <c r="H160" s="88"/>
      <c r="I160" s="89">
        <f t="shared" ref="I160:J171" si="4">F160/$F$172</f>
        <v>7.1428571428571425E-2</v>
      </c>
      <c r="J160" s="89">
        <f t="shared" si="4"/>
        <v>0</v>
      </c>
    </row>
    <row r="161" spans="1:10" x14ac:dyDescent="0.2">
      <c r="A161" s="18">
        <v>43159</v>
      </c>
      <c r="B161" s="90">
        <v>2</v>
      </c>
      <c r="C161" s="15">
        <v>1</v>
      </c>
      <c r="D161" s="12">
        <v>0</v>
      </c>
      <c r="E161" s="14"/>
      <c r="F161" s="91">
        <f t="shared" ref="F161:G171" si="5">C161+F160</f>
        <v>2</v>
      </c>
      <c r="G161" s="92">
        <f t="shared" si="5"/>
        <v>0</v>
      </c>
      <c r="H161" s="93"/>
      <c r="I161" s="94">
        <f t="shared" si="4"/>
        <v>0.14285714285714285</v>
      </c>
      <c r="J161" s="94">
        <f t="shared" si="4"/>
        <v>0</v>
      </c>
    </row>
    <row r="162" spans="1:10" x14ac:dyDescent="0.2">
      <c r="A162" s="16">
        <v>43190</v>
      </c>
      <c r="B162" s="82">
        <v>3</v>
      </c>
      <c r="C162" s="83">
        <v>1</v>
      </c>
      <c r="D162" s="84">
        <v>0</v>
      </c>
      <c r="E162" s="85"/>
      <c r="F162" s="86">
        <f t="shared" si="5"/>
        <v>3</v>
      </c>
      <c r="G162" s="87">
        <f t="shared" si="5"/>
        <v>0</v>
      </c>
      <c r="H162" s="88"/>
      <c r="I162" s="89">
        <f t="shared" si="4"/>
        <v>0.21428571428571427</v>
      </c>
      <c r="J162" s="89">
        <f t="shared" si="4"/>
        <v>0</v>
      </c>
    </row>
    <row r="163" spans="1:10" x14ac:dyDescent="0.2">
      <c r="A163" s="18">
        <v>43220</v>
      </c>
      <c r="B163" s="90">
        <v>4</v>
      </c>
      <c r="C163" s="15">
        <v>1</v>
      </c>
      <c r="D163" s="12">
        <v>0</v>
      </c>
      <c r="E163" s="14"/>
      <c r="F163" s="91">
        <f t="shared" si="5"/>
        <v>4</v>
      </c>
      <c r="G163" s="92">
        <f t="shared" si="5"/>
        <v>0</v>
      </c>
      <c r="H163" s="93"/>
      <c r="I163" s="94">
        <f t="shared" si="4"/>
        <v>0.2857142857142857</v>
      </c>
      <c r="J163" s="94">
        <f t="shared" si="4"/>
        <v>0</v>
      </c>
    </row>
    <row r="164" spans="1:10" x14ac:dyDescent="0.2">
      <c r="A164" s="16">
        <v>43251</v>
      </c>
      <c r="B164" s="82">
        <v>5</v>
      </c>
      <c r="C164" s="83">
        <v>1</v>
      </c>
      <c r="D164" s="84">
        <v>0</v>
      </c>
      <c r="E164" s="85"/>
      <c r="F164" s="86">
        <f t="shared" si="5"/>
        <v>5</v>
      </c>
      <c r="G164" s="87">
        <f t="shared" si="5"/>
        <v>0</v>
      </c>
      <c r="H164" s="88"/>
      <c r="I164" s="89">
        <f t="shared" si="4"/>
        <v>0.35714285714285715</v>
      </c>
      <c r="J164" s="89">
        <f t="shared" si="4"/>
        <v>0</v>
      </c>
    </row>
    <row r="165" spans="1:10" x14ac:dyDescent="0.2">
      <c r="A165" s="18">
        <v>43281</v>
      </c>
      <c r="B165" s="90">
        <v>6</v>
      </c>
      <c r="C165" s="15">
        <v>2</v>
      </c>
      <c r="D165" s="12">
        <v>0</v>
      </c>
      <c r="E165" s="14"/>
      <c r="F165" s="91">
        <f t="shared" si="5"/>
        <v>7</v>
      </c>
      <c r="G165" s="92">
        <f t="shared" si="5"/>
        <v>0</v>
      </c>
      <c r="H165" s="93"/>
      <c r="I165" s="94">
        <f t="shared" si="4"/>
        <v>0.5</v>
      </c>
      <c r="J165" s="94">
        <f t="shared" si="4"/>
        <v>0</v>
      </c>
    </row>
    <row r="166" spans="1:10" x14ac:dyDescent="0.2">
      <c r="A166" s="16">
        <v>43312</v>
      </c>
      <c r="B166" s="82">
        <v>7</v>
      </c>
      <c r="C166" s="83">
        <v>1</v>
      </c>
      <c r="D166" s="84">
        <v>0</v>
      </c>
      <c r="E166" s="85"/>
      <c r="F166" s="86">
        <f t="shared" si="5"/>
        <v>8</v>
      </c>
      <c r="G166" s="87">
        <f t="shared" si="5"/>
        <v>0</v>
      </c>
      <c r="H166" s="88"/>
      <c r="I166" s="89">
        <f t="shared" si="4"/>
        <v>0.5714285714285714</v>
      </c>
      <c r="J166" s="89">
        <f t="shared" si="4"/>
        <v>0</v>
      </c>
    </row>
    <row r="167" spans="1:10" x14ac:dyDescent="0.2">
      <c r="A167" s="18">
        <v>43343</v>
      </c>
      <c r="B167" s="90">
        <v>8</v>
      </c>
      <c r="C167" s="15">
        <v>1</v>
      </c>
      <c r="D167" s="12">
        <v>6</v>
      </c>
      <c r="E167" s="14"/>
      <c r="F167" s="91">
        <f t="shared" si="5"/>
        <v>9</v>
      </c>
      <c r="G167" s="92">
        <f t="shared" si="5"/>
        <v>6</v>
      </c>
      <c r="H167" s="93"/>
      <c r="I167" s="94">
        <f t="shared" si="4"/>
        <v>0.6428571428571429</v>
      </c>
      <c r="J167" s="94">
        <f t="shared" si="4"/>
        <v>0.42857142857142855</v>
      </c>
    </row>
    <row r="168" spans="1:10" x14ac:dyDescent="0.2">
      <c r="A168" s="16">
        <v>43373</v>
      </c>
      <c r="B168" s="82">
        <v>9</v>
      </c>
      <c r="C168" s="83">
        <v>1</v>
      </c>
      <c r="D168" s="84">
        <v>0</v>
      </c>
      <c r="E168" s="85"/>
      <c r="F168" s="86">
        <f t="shared" si="5"/>
        <v>10</v>
      </c>
      <c r="G168" s="87">
        <f t="shared" si="5"/>
        <v>6</v>
      </c>
      <c r="H168" s="88"/>
      <c r="I168" s="89">
        <f t="shared" si="4"/>
        <v>0.7142857142857143</v>
      </c>
      <c r="J168" s="89">
        <f t="shared" si="4"/>
        <v>0.42857142857142855</v>
      </c>
    </row>
    <row r="169" spans="1:10" x14ac:dyDescent="0.2">
      <c r="A169" s="18">
        <v>43404</v>
      </c>
      <c r="B169" s="90">
        <v>10</v>
      </c>
      <c r="C169" s="15">
        <v>1</v>
      </c>
      <c r="D169" s="12">
        <v>0</v>
      </c>
      <c r="E169" s="14"/>
      <c r="F169" s="91">
        <f t="shared" si="5"/>
        <v>11</v>
      </c>
      <c r="G169" s="92">
        <f t="shared" si="5"/>
        <v>6</v>
      </c>
      <c r="H169" s="93"/>
      <c r="I169" s="94">
        <f t="shared" si="4"/>
        <v>0.7857142857142857</v>
      </c>
      <c r="J169" s="94">
        <f t="shared" si="4"/>
        <v>0.42857142857142855</v>
      </c>
    </row>
    <row r="170" spans="1:10" x14ac:dyDescent="0.2">
      <c r="A170" s="16">
        <v>43434</v>
      </c>
      <c r="B170" s="82">
        <v>11</v>
      </c>
      <c r="C170" s="83">
        <v>1</v>
      </c>
      <c r="D170" s="84"/>
      <c r="E170" s="85"/>
      <c r="F170" s="86">
        <f t="shared" si="5"/>
        <v>12</v>
      </c>
      <c r="G170" s="87">
        <f t="shared" si="5"/>
        <v>6</v>
      </c>
      <c r="H170" s="88"/>
      <c r="I170" s="89">
        <f t="shared" si="4"/>
        <v>0.8571428571428571</v>
      </c>
      <c r="J170" s="89">
        <f t="shared" si="4"/>
        <v>0.42857142857142855</v>
      </c>
    </row>
    <row r="171" spans="1:10" x14ac:dyDescent="0.2">
      <c r="A171" s="18">
        <v>43465</v>
      </c>
      <c r="B171" s="90">
        <v>12</v>
      </c>
      <c r="C171" s="15">
        <v>2</v>
      </c>
      <c r="D171" s="12"/>
      <c r="E171" s="14"/>
      <c r="F171" s="91">
        <f t="shared" si="5"/>
        <v>14</v>
      </c>
      <c r="G171" s="92">
        <f t="shared" si="5"/>
        <v>6</v>
      </c>
      <c r="H171" s="93"/>
      <c r="I171" s="94">
        <f t="shared" si="4"/>
        <v>1</v>
      </c>
      <c r="J171" s="94">
        <f t="shared" si="4"/>
        <v>0.42857142857142855</v>
      </c>
    </row>
    <row r="172" spans="1:10" x14ac:dyDescent="0.2">
      <c r="A172" s="95" t="s">
        <v>66</v>
      </c>
      <c r="B172" s="96">
        <v>13</v>
      </c>
      <c r="C172" s="79">
        <f>SUM(C160:C171)</f>
        <v>14</v>
      </c>
      <c r="D172" s="77">
        <f>SUM(D160:D171)</f>
        <v>6</v>
      </c>
      <c r="E172" s="80"/>
      <c r="F172" s="97">
        <f>F171</f>
        <v>14</v>
      </c>
      <c r="G172" s="98">
        <f>G171</f>
        <v>6</v>
      </c>
      <c r="H172" s="99"/>
      <c r="I172" s="100">
        <f>I171</f>
        <v>1</v>
      </c>
      <c r="J172" s="100">
        <f>J171</f>
        <v>0.42857142857142855</v>
      </c>
    </row>
    <row r="173" spans="1:10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x14ac:dyDescent="0.2">
      <c r="A174" s="40"/>
      <c r="B174" s="40"/>
      <c r="C174" s="41" t="s">
        <v>91</v>
      </c>
      <c r="D174" s="40" t="str">
        <f>C176</f>
        <v>SISTEMA DE EVALUACION DEL DESEMPEÑO (SED)</v>
      </c>
      <c r="E174" s="40"/>
      <c r="F174" s="40"/>
      <c r="G174" s="40"/>
      <c r="H174" s="40"/>
      <c r="I174" s="40"/>
      <c r="J174" s="40"/>
    </row>
    <row r="175" spans="1:10" x14ac:dyDescent="0.2">
      <c r="A175" s="1"/>
      <c r="B175" s="1"/>
      <c r="C175" s="1"/>
      <c r="D175" s="1"/>
      <c r="E175" s="1"/>
      <c r="F175" s="1"/>
      <c r="G175" s="1"/>
      <c r="H175" s="1"/>
      <c r="I175" s="274" t="s">
        <v>24</v>
      </c>
      <c r="J175" s="275"/>
    </row>
    <row r="176" spans="1:10" x14ac:dyDescent="0.2">
      <c r="A176" s="2" t="s">
        <v>25</v>
      </c>
      <c r="B176" s="1"/>
      <c r="C176" s="276" t="s">
        <v>92</v>
      </c>
      <c r="D176" s="277"/>
      <c r="E176" s="277"/>
      <c r="F176" s="277"/>
      <c r="G176" s="277"/>
      <c r="H176" s="107"/>
      <c r="I176" s="43" t="s">
        <v>27</v>
      </c>
      <c r="J176" s="44">
        <f>[1]beneficiarios!N32</f>
        <v>0</v>
      </c>
    </row>
    <row r="177" spans="1:10" x14ac:dyDescent="0.2">
      <c r="A177" s="2" t="s">
        <v>28</v>
      </c>
      <c r="B177" s="1"/>
      <c r="C177" s="253" t="s">
        <v>29</v>
      </c>
      <c r="D177" s="254"/>
      <c r="E177" s="254"/>
      <c r="F177" s="254"/>
      <c r="G177" s="255"/>
      <c r="H177" s="107"/>
      <c r="I177" s="43" t="s">
        <v>30</v>
      </c>
      <c r="J177" s="45">
        <f>[1]beneficiarios!N33</f>
        <v>0</v>
      </c>
    </row>
    <row r="178" spans="1:10" x14ac:dyDescent="0.2">
      <c r="A178" s="46" t="s">
        <v>31</v>
      </c>
      <c r="B178" s="1"/>
      <c r="C178" s="253" t="s">
        <v>32</v>
      </c>
      <c r="D178" s="254"/>
      <c r="E178" s="254"/>
      <c r="F178" s="254"/>
      <c r="G178" s="255"/>
      <c r="H178" s="107"/>
      <c r="I178" s="47" t="s">
        <v>33</v>
      </c>
      <c r="J178" s="45">
        <f>[1]beneficiarios!N34</f>
        <v>0</v>
      </c>
    </row>
    <row r="179" spans="1:10" ht="25.5" x14ac:dyDescent="0.2">
      <c r="A179" s="46" t="s">
        <v>34</v>
      </c>
      <c r="B179" s="1"/>
      <c r="C179" s="253" t="s">
        <v>35</v>
      </c>
      <c r="D179" s="254"/>
      <c r="E179" s="254"/>
      <c r="F179" s="254"/>
      <c r="G179" s="255"/>
      <c r="H179" s="107"/>
      <c r="I179" s="47" t="s">
        <v>36</v>
      </c>
      <c r="J179" s="45">
        <f>[1]beneficiarios!N35</f>
        <v>0</v>
      </c>
    </row>
    <row r="180" spans="1:10" x14ac:dyDescent="0.2">
      <c r="A180" s="28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2" t="s">
        <v>37</v>
      </c>
      <c r="B181" s="1"/>
      <c r="C181" s="256">
        <v>43101</v>
      </c>
      <c r="D181" s="257"/>
      <c r="E181" s="1"/>
      <c r="F181" s="49" t="s">
        <v>38</v>
      </c>
      <c r="G181" s="50"/>
      <c r="H181" s="1"/>
      <c r="I181" s="256">
        <v>43465</v>
      </c>
      <c r="J181" s="257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258" t="s">
        <v>39</v>
      </c>
      <c r="B183" s="259"/>
      <c r="C183" s="256">
        <v>43353</v>
      </c>
      <c r="D183" s="260"/>
      <c r="E183" s="42"/>
      <c r="F183" s="49" t="s">
        <v>40</v>
      </c>
      <c r="G183" s="50"/>
      <c r="H183" s="1"/>
      <c r="I183" s="261" t="s">
        <v>41</v>
      </c>
      <c r="J183" s="262"/>
    </row>
    <row r="184" spans="1:10" ht="13.5" thickBo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3.5" thickBot="1" x14ac:dyDescent="0.25">
      <c r="A185" s="236" t="s">
        <v>42</v>
      </c>
      <c r="B185" s="237"/>
      <c r="C185" s="238" t="s">
        <v>93</v>
      </c>
      <c r="D185" s="239"/>
      <c r="E185" s="236" t="s">
        <v>44</v>
      </c>
      <c r="F185" s="237"/>
      <c r="G185" s="238" t="s">
        <v>94</v>
      </c>
      <c r="H185" s="239"/>
      <c r="I185" s="51" t="s">
        <v>45</v>
      </c>
      <c r="J185" s="52" t="s">
        <v>46</v>
      </c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10" t="s">
        <v>47</v>
      </c>
      <c r="B187" s="1"/>
      <c r="C187" s="240" t="s">
        <v>95</v>
      </c>
      <c r="D187" s="241"/>
      <c r="E187" s="241"/>
      <c r="F187" s="241"/>
      <c r="G187" s="241"/>
      <c r="H187" s="241"/>
      <c r="I187" s="241"/>
      <c r="J187" s="242"/>
    </row>
    <row r="188" spans="1:10" x14ac:dyDescent="0.2">
      <c r="A188" s="111"/>
      <c r="B188" s="1"/>
      <c r="C188" s="243"/>
      <c r="D188" s="244"/>
      <c r="E188" s="244"/>
      <c r="F188" s="244"/>
      <c r="G188" s="244"/>
      <c r="H188" s="244"/>
      <c r="I188" s="244"/>
      <c r="J188" s="245"/>
    </row>
    <row r="189" spans="1:10" x14ac:dyDescent="0.2">
      <c r="A189" s="28"/>
      <c r="B189" s="1"/>
      <c r="C189" s="243"/>
      <c r="D189" s="244"/>
      <c r="E189" s="244"/>
      <c r="F189" s="244"/>
      <c r="G189" s="244"/>
      <c r="H189" s="244"/>
      <c r="I189" s="244"/>
      <c r="J189" s="245"/>
    </row>
    <row r="190" spans="1:10" x14ac:dyDescent="0.2">
      <c r="A190" s="28"/>
      <c r="B190" s="1"/>
      <c r="C190" s="246"/>
      <c r="D190" s="247"/>
      <c r="E190" s="247"/>
      <c r="F190" s="247"/>
      <c r="G190" s="247"/>
      <c r="H190" s="247"/>
      <c r="I190" s="247"/>
      <c r="J190" s="248"/>
    </row>
    <row r="191" spans="1:10" x14ac:dyDescent="0.2">
      <c r="A191" s="28"/>
      <c r="B191" s="1"/>
      <c r="C191" s="8"/>
      <c r="D191" s="8"/>
      <c r="E191" s="8"/>
      <c r="F191" s="8"/>
      <c r="G191" s="8"/>
      <c r="H191" s="8"/>
      <c r="I191" s="8"/>
      <c r="J191" s="8"/>
    </row>
    <row r="192" spans="1:10" x14ac:dyDescent="0.2">
      <c r="A192" s="53" t="s">
        <v>49</v>
      </c>
      <c r="B192" s="1"/>
      <c r="C192" s="55" t="s">
        <v>96</v>
      </c>
      <c r="D192" s="56"/>
      <c r="E192" s="56"/>
      <c r="F192" s="56"/>
      <c r="G192" s="56"/>
      <c r="H192" s="56"/>
      <c r="I192" s="56"/>
      <c r="J192" s="57"/>
    </row>
    <row r="193" spans="1:10" x14ac:dyDescent="0.2">
      <c r="A193" s="54" t="s">
        <v>51</v>
      </c>
      <c r="B193" s="1"/>
      <c r="C193" s="58" t="s">
        <v>97</v>
      </c>
      <c r="D193" s="59"/>
      <c r="E193" s="59"/>
      <c r="F193" s="59"/>
      <c r="G193" s="59"/>
      <c r="H193" s="59"/>
      <c r="I193" s="59"/>
      <c r="J193" s="60"/>
    </row>
    <row r="194" spans="1:10" x14ac:dyDescent="0.2">
      <c r="A194" s="1"/>
      <c r="B194" s="1"/>
      <c r="C194" s="58" t="s">
        <v>98</v>
      </c>
      <c r="D194" s="59"/>
      <c r="E194" s="59"/>
      <c r="F194" s="59"/>
      <c r="G194" s="59"/>
      <c r="H194" s="59"/>
      <c r="I194" s="59"/>
      <c r="J194" s="60"/>
    </row>
    <row r="195" spans="1:10" x14ac:dyDescent="0.2">
      <c r="A195" s="1"/>
      <c r="B195" s="1"/>
      <c r="C195" s="61"/>
      <c r="D195" s="59"/>
      <c r="E195" s="59"/>
      <c r="F195" s="59"/>
      <c r="G195" s="59"/>
      <c r="H195" s="59"/>
      <c r="I195" s="59"/>
      <c r="J195" s="60"/>
    </row>
    <row r="196" spans="1:10" x14ac:dyDescent="0.2">
      <c r="A196" s="1"/>
      <c r="B196" s="1"/>
      <c r="C196" s="62"/>
      <c r="D196" s="63"/>
      <c r="E196" s="63"/>
      <c r="F196" s="63"/>
      <c r="G196" s="63"/>
      <c r="H196" s="63"/>
      <c r="I196" s="63"/>
      <c r="J196" s="64"/>
    </row>
    <row r="197" spans="1:10" x14ac:dyDescent="0.2">
      <c r="A197" s="3"/>
      <c r="B197" s="1"/>
      <c r="C197" s="112"/>
      <c r="D197" s="112"/>
      <c r="E197" s="112"/>
      <c r="F197" s="112"/>
      <c r="G197" s="112"/>
      <c r="H197" s="112"/>
      <c r="I197" s="112"/>
      <c r="J197" s="112"/>
    </row>
    <row r="198" spans="1:10" x14ac:dyDescent="0.2">
      <c r="A198" s="53" t="s">
        <v>53</v>
      </c>
      <c r="B198" s="1"/>
      <c r="C198" s="113"/>
      <c r="D198" s="67"/>
      <c r="E198" s="67"/>
      <c r="F198" s="67"/>
      <c r="G198" s="67"/>
      <c r="H198" s="67"/>
      <c r="I198" s="67"/>
      <c r="J198" s="68"/>
    </row>
    <row r="199" spans="1:10" x14ac:dyDescent="0.2">
      <c r="A199" s="54"/>
      <c r="B199" s="1"/>
      <c r="C199" s="69"/>
      <c r="D199" s="70"/>
      <c r="E199" s="70"/>
      <c r="F199" s="70"/>
      <c r="G199" s="70"/>
      <c r="H199" s="70"/>
      <c r="I199" s="70"/>
      <c r="J199" s="71"/>
    </row>
    <row r="200" spans="1:10" x14ac:dyDescent="0.2">
      <c r="A200" s="1"/>
      <c r="B200" s="1"/>
      <c r="C200" s="69"/>
      <c r="D200" s="70"/>
      <c r="E200" s="70"/>
      <c r="F200" s="70"/>
      <c r="G200" s="70"/>
      <c r="H200" s="70"/>
      <c r="I200" s="70"/>
      <c r="J200" s="71"/>
    </row>
    <row r="201" spans="1:10" x14ac:dyDescent="0.2">
      <c r="A201" s="1"/>
      <c r="B201" s="1"/>
      <c r="C201" s="69"/>
      <c r="D201" s="70"/>
      <c r="E201" s="70"/>
      <c r="F201" s="70"/>
      <c r="G201" s="70"/>
      <c r="H201" s="70"/>
      <c r="I201" s="70"/>
      <c r="J201" s="71"/>
    </row>
    <row r="202" spans="1:10" x14ac:dyDescent="0.2">
      <c r="A202" s="1"/>
      <c r="B202" s="1"/>
      <c r="C202" s="115"/>
      <c r="D202" s="74"/>
      <c r="E202" s="74"/>
      <c r="F202" s="74"/>
      <c r="G202" s="74"/>
      <c r="H202" s="74"/>
      <c r="I202" s="74"/>
      <c r="J202" s="75"/>
    </row>
    <row r="203" spans="1:10" x14ac:dyDescent="0.2">
      <c r="A203" s="28"/>
      <c r="B203" s="1"/>
      <c r="C203" s="8"/>
      <c r="D203" s="8"/>
      <c r="E203" s="8"/>
      <c r="F203" s="8"/>
      <c r="G203" s="8"/>
      <c r="H203" s="8"/>
      <c r="I203" s="8"/>
      <c r="J203" s="8"/>
    </row>
    <row r="204" spans="1:10" x14ac:dyDescent="0.2">
      <c r="A204" s="53" t="s">
        <v>54</v>
      </c>
      <c r="B204" s="1"/>
      <c r="C204" s="66" t="s">
        <v>99</v>
      </c>
      <c r="D204" s="67"/>
      <c r="E204" s="67"/>
      <c r="F204" s="67"/>
      <c r="G204" s="67"/>
      <c r="H204" s="67"/>
      <c r="I204" s="67"/>
      <c r="J204" s="68"/>
    </row>
    <row r="205" spans="1:10" x14ac:dyDescent="0.2">
      <c r="A205" s="54"/>
      <c r="B205" s="1"/>
      <c r="C205" s="69" t="s">
        <v>100</v>
      </c>
      <c r="D205" s="70"/>
      <c r="E205" s="70"/>
      <c r="F205" s="70"/>
      <c r="G205" s="70"/>
      <c r="H205" s="70"/>
      <c r="I205" s="70"/>
      <c r="J205" s="71"/>
    </row>
    <row r="206" spans="1:10" x14ac:dyDescent="0.2">
      <c r="A206" s="1"/>
      <c r="B206" s="1"/>
      <c r="C206" s="69" t="s">
        <v>101</v>
      </c>
      <c r="D206" s="70"/>
      <c r="E206" s="70"/>
      <c r="F206" s="70"/>
      <c r="G206" s="70"/>
      <c r="H206" s="70"/>
      <c r="I206" s="70"/>
      <c r="J206" s="71"/>
    </row>
    <row r="207" spans="1:10" x14ac:dyDescent="0.2">
      <c r="A207" s="1"/>
      <c r="B207" s="1"/>
      <c r="C207" s="69" t="s">
        <v>102</v>
      </c>
      <c r="D207" s="70"/>
      <c r="E207" s="70"/>
      <c r="F207" s="70"/>
      <c r="G207" s="70"/>
      <c r="H207" s="70"/>
      <c r="I207" s="70"/>
      <c r="J207" s="71"/>
    </row>
    <row r="208" spans="1:10" x14ac:dyDescent="0.2">
      <c r="A208" s="1"/>
      <c r="B208" s="1"/>
      <c r="C208" s="69" t="s">
        <v>103</v>
      </c>
      <c r="D208" s="70"/>
      <c r="E208" s="70"/>
      <c r="F208" s="70"/>
      <c r="G208" s="70"/>
      <c r="H208" s="70"/>
      <c r="I208" s="70"/>
      <c r="J208" s="71"/>
    </row>
    <row r="209" spans="1:10" x14ac:dyDescent="0.2">
      <c r="A209" s="1"/>
      <c r="B209" s="1"/>
      <c r="C209" s="69" t="s">
        <v>104</v>
      </c>
      <c r="D209" s="70"/>
      <c r="E209" s="70"/>
      <c r="F209" s="70"/>
      <c r="G209" s="70"/>
      <c r="H209" s="70"/>
      <c r="I209" s="70"/>
      <c r="J209" s="71"/>
    </row>
    <row r="210" spans="1:10" x14ac:dyDescent="0.2">
      <c r="A210" s="1"/>
      <c r="B210" s="1"/>
      <c r="C210" s="69"/>
      <c r="D210" s="70"/>
      <c r="E210" s="70"/>
      <c r="F210" s="70"/>
      <c r="G210" s="70"/>
      <c r="H210" s="70"/>
      <c r="I210" s="70"/>
      <c r="J210" s="71"/>
    </row>
    <row r="211" spans="1:10" x14ac:dyDescent="0.2">
      <c r="A211" s="1"/>
      <c r="B211" s="1"/>
      <c r="C211" s="115"/>
      <c r="D211" s="74"/>
      <c r="E211" s="74"/>
      <c r="F211" s="74"/>
      <c r="G211" s="74"/>
      <c r="H211" s="74"/>
      <c r="I211" s="74"/>
      <c r="J211" s="75"/>
    </row>
    <row r="212" spans="1:10" x14ac:dyDescent="0.2">
      <c r="A212" s="28"/>
      <c r="B212" s="1"/>
      <c r="C212" s="8"/>
      <c r="D212" s="8"/>
      <c r="E212" s="8"/>
      <c r="F212" s="8"/>
      <c r="G212" s="8"/>
      <c r="H212" s="8"/>
      <c r="I212" s="8"/>
      <c r="J212" s="8"/>
    </row>
    <row r="213" spans="1:10" x14ac:dyDescent="0.2">
      <c r="A213" s="2" t="s">
        <v>59</v>
      </c>
      <c r="B213" s="1"/>
      <c r="C213" s="249"/>
      <c r="D213" s="250"/>
      <c r="E213" s="1"/>
      <c r="F213" s="251" t="s">
        <v>60</v>
      </c>
      <c r="G213" s="252"/>
      <c r="H213" s="1"/>
      <c r="I213" s="249"/>
      <c r="J213" s="250"/>
    </row>
    <row r="214" spans="1:10" x14ac:dyDescent="0.2">
      <c r="A214" s="3"/>
      <c r="B214" s="28"/>
      <c r="C214" s="21"/>
      <c r="D214" s="21"/>
      <c r="E214" s="28"/>
      <c r="F214" s="33"/>
      <c r="G214" s="33"/>
      <c r="H214" s="1"/>
      <c r="I214" s="8"/>
      <c r="J214" s="8"/>
    </row>
    <row r="215" spans="1:10" x14ac:dyDescent="0.2">
      <c r="A215" s="76"/>
      <c r="B215" s="76" t="s">
        <v>18</v>
      </c>
      <c r="C215" s="10"/>
      <c r="D215" s="10"/>
      <c r="E215" s="11"/>
      <c r="F215" s="1"/>
      <c r="G215" s="21"/>
      <c r="H215" s="28"/>
      <c r="I215" s="28"/>
      <c r="J215" s="28"/>
    </row>
    <row r="216" spans="1:10" x14ac:dyDescent="0.2">
      <c r="A216" s="77" t="s">
        <v>13</v>
      </c>
      <c r="B216" s="78"/>
      <c r="C216" s="79" t="s">
        <v>16</v>
      </c>
      <c r="D216" s="77" t="s">
        <v>61</v>
      </c>
      <c r="E216" s="80"/>
      <c r="F216" s="79" t="s">
        <v>62</v>
      </c>
      <c r="G216" s="81" t="s">
        <v>63</v>
      </c>
      <c r="H216" s="78"/>
      <c r="I216" s="79" t="s">
        <v>64</v>
      </c>
      <c r="J216" s="79" t="s">
        <v>65</v>
      </c>
    </row>
    <row r="217" spans="1:10" x14ac:dyDescent="0.2">
      <c r="A217" s="16">
        <v>43131</v>
      </c>
      <c r="B217" s="82">
        <v>1</v>
      </c>
      <c r="C217" s="83">
        <v>0</v>
      </c>
      <c r="D217" s="84">
        <v>0</v>
      </c>
      <c r="E217" s="85"/>
      <c r="F217" s="86">
        <f>C217</f>
        <v>0</v>
      </c>
      <c r="G217" s="87">
        <f>D217</f>
        <v>0</v>
      </c>
      <c r="H217" s="88"/>
      <c r="I217" s="89">
        <f t="shared" ref="I217:J228" si="6">F217/$F$229</f>
        <v>0</v>
      </c>
      <c r="J217" s="89">
        <f t="shared" si="6"/>
        <v>0</v>
      </c>
    </row>
    <row r="218" spans="1:10" x14ac:dyDescent="0.2">
      <c r="A218" s="18">
        <v>43159</v>
      </c>
      <c r="B218" s="90">
        <v>2</v>
      </c>
      <c r="C218" s="15">
        <v>0</v>
      </c>
      <c r="D218" s="12">
        <v>0</v>
      </c>
      <c r="E218" s="14"/>
      <c r="F218" s="91">
        <f t="shared" ref="F218:G228" si="7">C218+F217</f>
        <v>0</v>
      </c>
      <c r="G218" s="92">
        <f t="shared" si="7"/>
        <v>0</v>
      </c>
      <c r="H218" s="93"/>
      <c r="I218" s="94">
        <f t="shared" si="6"/>
        <v>0</v>
      </c>
      <c r="J218" s="94">
        <f t="shared" si="6"/>
        <v>0</v>
      </c>
    </row>
    <row r="219" spans="1:10" x14ac:dyDescent="0.2">
      <c r="A219" s="16">
        <v>43190</v>
      </c>
      <c r="B219" s="82">
        <v>3</v>
      </c>
      <c r="C219" s="83">
        <v>80</v>
      </c>
      <c r="D219" s="84">
        <v>48</v>
      </c>
      <c r="E219" s="85"/>
      <c r="F219" s="86">
        <f t="shared" si="7"/>
        <v>80</v>
      </c>
      <c r="G219" s="87">
        <f t="shared" si="7"/>
        <v>48</v>
      </c>
      <c r="H219" s="88"/>
      <c r="I219" s="89">
        <f t="shared" si="6"/>
        <v>0.27027027027027029</v>
      </c>
      <c r="J219" s="89">
        <f t="shared" si="6"/>
        <v>0.16216216216216217</v>
      </c>
    </row>
    <row r="220" spans="1:10" x14ac:dyDescent="0.2">
      <c r="A220" s="18">
        <v>43220</v>
      </c>
      <c r="B220" s="90">
        <v>4</v>
      </c>
      <c r="C220" s="15">
        <v>0</v>
      </c>
      <c r="D220" s="12">
        <v>0</v>
      </c>
      <c r="E220" s="14"/>
      <c r="F220" s="91">
        <f t="shared" si="7"/>
        <v>80</v>
      </c>
      <c r="G220" s="92">
        <f t="shared" si="7"/>
        <v>48</v>
      </c>
      <c r="H220" s="93"/>
      <c r="I220" s="94">
        <f t="shared" si="6"/>
        <v>0.27027027027027029</v>
      </c>
      <c r="J220" s="94">
        <f t="shared" si="6"/>
        <v>0.16216216216216217</v>
      </c>
    </row>
    <row r="221" spans="1:10" x14ac:dyDescent="0.2">
      <c r="A221" s="16">
        <v>43251</v>
      </c>
      <c r="B221" s="82">
        <v>5</v>
      </c>
      <c r="C221" s="83">
        <v>0</v>
      </c>
      <c r="D221" s="84">
        <v>0</v>
      </c>
      <c r="E221" s="85"/>
      <c r="F221" s="86">
        <f t="shared" si="7"/>
        <v>80</v>
      </c>
      <c r="G221" s="87">
        <f t="shared" si="7"/>
        <v>48</v>
      </c>
      <c r="H221" s="88"/>
      <c r="I221" s="89">
        <f t="shared" si="6"/>
        <v>0.27027027027027029</v>
      </c>
      <c r="J221" s="89">
        <f t="shared" si="6"/>
        <v>0.16216216216216217</v>
      </c>
    </row>
    <row r="222" spans="1:10" x14ac:dyDescent="0.2">
      <c r="A222" s="18">
        <v>43281</v>
      </c>
      <c r="B222" s="90">
        <v>6</v>
      </c>
      <c r="C222" s="15">
        <v>80</v>
      </c>
      <c r="D222" s="12">
        <v>42</v>
      </c>
      <c r="E222" s="14"/>
      <c r="F222" s="91">
        <f t="shared" si="7"/>
        <v>160</v>
      </c>
      <c r="G222" s="92">
        <f t="shared" si="7"/>
        <v>90</v>
      </c>
      <c r="H222" s="93"/>
      <c r="I222" s="94">
        <f t="shared" si="6"/>
        <v>0.54054054054054057</v>
      </c>
      <c r="J222" s="94">
        <f t="shared" si="6"/>
        <v>0.30405405405405406</v>
      </c>
    </row>
    <row r="223" spans="1:10" x14ac:dyDescent="0.2">
      <c r="A223" s="16">
        <v>43312</v>
      </c>
      <c r="B223" s="82">
        <v>7</v>
      </c>
      <c r="C223" s="83">
        <v>0</v>
      </c>
      <c r="D223" s="84">
        <v>0</v>
      </c>
      <c r="E223" s="85"/>
      <c r="F223" s="86">
        <f t="shared" si="7"/>
        <v>160</v>
      </c>
      <c r="G223" s="87">
        <f t="shared" si="7"/>
        <v>90</v>
      </c>
      <c r="H223" s="88"/>
      <c r="I223" s="89">
        <f t="shared" si="6"/>
        <v>0.54054054054054057</v>
      </c>
      <c r="J223" s="89">
        <f t="shared" si="6"/>
        <v>0.30405405405405406</v>
      </c>
    </row>
    <row r="224" spans="1:10" x14ac:dyDescent="0.2">
      <c r="A224" s="18">
        <v>43343</v>
      </c>
      <c r="B224" s="90">
        <v>8</v>
      </c>
      <c r="C224" s="15">
        <v>0</v>
      </c>
      <c r="D224" s="12">
        <v>0</v>
      </c>
      <c r="E224" s="14"/>
      <c r="F224" s="91">
        <f t="shared" si="7"/>
        <v>160</v>
      </c>
      <c r="G224" s="92">
        <f t="shared" si="7"/>
        <v>90</v>
      </c>
      <c r="H224" s="93"/>
      <c r="I224" s="94">
        <f t="shared" si="6"/>
        <v>0.54054054054054057</v>
      </c>
      <c r="J224" s="94">
        <f t="shared" si="6"/>
        <v>0.30405405405405406</v>
      </c>
    </row>
    <row r="225" spans="1:10" x14ac:dyDescent="0.2">
      <c r="A225" s="16">
        <v>43373</v>
      </c>
      <c r="B225" s="82">
        <v>9</v>
      </c>
      <c r="C225" s="83">
        <v>68</v>
      </c>
      <c r="D225" s="84">
        <v>32</v>
      </c>
      <c r="E225" s="85"/>
      <c r="F225" s="86">
        <f t="shared" si="7"/>
        <v>228</v>
      </c>
      <c r="G225" s="87">
        <f t="shared" si="7"/>
        <v>122</v>
      </c>
      <c r="H225" s="88"/>
      <c r="I225" s="89">
        <f t="shared" si="6"/>
        <v>0.77027027027027029</v>
      </c>
      <c r="J225" s="89">
        <f t="shared" si="6"/>
        <v>0.41216216216216217</v>
      </c>
    </row>
    <row r="226" spans="1:10" x14ac:dyDescent="0.2">
      <c r="A226" s="18">
        <v>43404</v>
      </c>
      <c r="B226" s="90">
        <v>10</v>
      </c>
      <c r="C226" s="15">
        <v>0</v>
      </c>
      <c r="D226" s="12"/>
      <c r="E226" s="14"/>
      <c r="F226" s="91">
        <f t="shared" si="7"/>
        <v>228</v>
      </c>
      <c r="G226" s="92">
        <f t="shared" si="7"/>
        <v>122</v>
      </c>
      <c r="H226" s="93"/>
      <c r="I226" s="94">
        <f t="shared" si="6"/>
        <v>0.77027027027027029</v>
      </c>
      <c r="J226" s="94">
        <f t="shared" si="6"/>
        <v>0.41216216216216217</v>
      </c>
    </row>
    <row r="227" spans="1:10" x14ac:dyDescent="0.2">
      <c r="A227" s="16">
        <v>43434</v>
      </c>
      <c r="B227" s="82">
        <v>11</v>
      </c>
      <c r="C227" s="83">
        <v>0</v>
      </c>
      <c r="D227" s="84"/>
      <c r="E227" s="85"/>
      <c r="F227" s="86">
        <f t="shared" si="7"/>
        <v>228</v>
      </c>
      <c r="G227" s="87">
        <f t="shared" si="7"/>
        <v>122</v>
      </c>
      <c r="H227" s="88"/>
      <c r="I227" s="89">
        <f t="shared" si="6"/>
        <v>0.77027027027027029</v>
      </c>
      <c r="J227" s="89">
        <f t="shared" si="6"/>
        <v>0.41216216216216217</v>
      </c>
    </row>
    <row r="228" spans="1:10" x14ac:dyDescent="0.2">
      <c r="A228" s="18">
        <v>43465</v>
      </c>
      <c r="B228" s="90">
        <v>12</v>
      </c>
      <c r="C228" s="15">
        <v>68</v>
      </c>
      <c r="D228" s="12"/>
      <c r="E228" s="14"/>
      <c r="F228" s="91">
        <f t="shared" si="7"/>
        <v>296</v>
      </c>
      <c r="G228" s="92">
        <f t="shared" si="7"/>
        <v>122</v>
      </c>
      <c r="H228" s="93"/>
      <c r="I228" s="94">
        <f t="shared" si="6"/>
        <v>1</v>
      </c>
      <c r="J228" s="94">
        <f t="shared" si="6"/>
        <v>0.41216216216216217</v>
      </c>
    </row>
    <row r="229" spans="1:10" x14ac:dyDescent="0.2">
      <c r="A229" s="95" t="s">
        <v>66</v>
      </c>
      <c r="B229" s="96">
        <v>13</v>
      </c>
      <c r="C229" s="79">
        <f>SUM(C217:C228)</f>
        <v>296</v>
      </c>
      <c r="D229" s="77">
        <f>SUM(D217:D228)</f>
        <v>122</v>
      </c>
      <c r="E229" s="80"/>
      <c r="F229" s="97">
        <f>F228</f>
        <v>296</v>
      </c>
      <c r="G229" s="98">
        <f>G228</f>
        <v>122</v>
      </c>
      <c r="H229" s="99"/>
      <c r="I229" s="100">
        <f>I228</f>
        <v>1</v>
      </c>
      <c r="J229" s="100">
        <f>J228</f>
        <v>0.41216216216216217</v>
      </c>
    </row>
  </sheetData>
  <protectedRanges>
    <protectedRange sqref="C71:D71 G71:H71 J71" name="c2indicador"/>
    <protectedRange sqref="C185:D185 G185:H185 J185" name="c4indicador"/>
    <protectedRange sqref="C156:D156 I156:J156" name="c3valores"/>
    <protectedRange sqref="C41:D41 I41:J41" name="c1valores"/>
    <protectedRange sqref="D217:D228" name="c4avance"/>
    <protectedRange sqref="D103:D114" name="c2avance"/>
    <protectedRange sqref="C217:C228" name="c4metas"/>
    <protectedRange sqref="C198:J202" name="c4proyectos"/>
    <protectedRange sqref="I183:J183 I126:J126 I69:J69 I12:J12" name="c4personas"/>
    <protectedRange sqref="I181:J181" name="c4termino"/>
    <protectedRange sqref="C150:J154 D147:J149" name="c3actividades"/>
    <protectedRange sqref="C137:J139 D135:J136" name="c3fines"/>
    <protectedRange sqref="C126:D126" name="c3actualizacion"/>
    <protectedRange sqref="C124:D124" name="c3inicio"/>
    <protectedRange sqref="C103:C114" name="c2metas"/>
    <protectedRange sqref="C86:J88 D84:J85" name="c2proyectos"/>
    <protectedRange sqref="C73:J76" name="c2descripcion"/>
    <protectedRange sqref="I67:J67" name="c2termino"/>
    <protectedRange sqref="C37:J39 D33:J36" name="c1actividades"/>
    <protectedRange sqref="C23:J25 D21:J22" name="c1fines"/>
    <protectedRange sqref="C12:D12" name="c1actualizacion"/>
    <protectedRange sqref="C10:D10" name="c1inicio"/>
    <protectedRange sqref="I10:J10" name="c1termino"/>
    <protectedRange sqref="C16:J19" name="c1descripcion"/>
    <protectedRange sqref="C27:J31" name="c1proyectos"/>
    <protectedRange sqref="C45:C56" name="c1metas"/>
    <protectedRange sqref="C67:D67" name="c2inicio"/>
    <protectedRange sqref="C69:D69" name="c2actualizacion"/>
    <protectedRange sqref="C80:J82 D78:J79" name="c2fines"/>
    <protectedRange sqref="C93:J97 D90:J92" name="c2actividades"/>
    <protectedRange sqref="I124:J124" name="c3termino"/>
    <protectedRange sqref="C130:J133" name="c3descripcion"/>
    <protectedRange sqref="C141:J145" name="c3proyectos"/>
    <protectedRange sqref="C160:C171" name="c3metas"/>
    <protectedRange sqref="C181:D181" name="c4inicio"/>
    <protectedRange sqref="C183:D183" name="c4actualizacion"/>
    <protectedRange sqref="C195:J196 D192:J194" name="c4fines"/>
    <protectedRange sqref="C187:J190" name="c4descripcion"/>
    <protectedRange sqref="C210:J211 D204:J209" name="c4actividades"/>
    <protectedRange sqref="D45:D56" name="c1avance"/>
    <protectedRange sqref="D160:D171" name="c3avance"/>
    <protectedRange sqref="C99:D99 I99:J99" name="c2valores"/>
    <protectedRange sqref="C213:D213 I213:J213" name="c4valores"/>
    <protectedRange sqref="C128:D128 G128:H128 J128" name="c3indicador"/>
    <protectedRange sqref="C14:D14 G14:H14 J14" name="c1indicador"/>
    <protectedRange sqref="C5:G8 C63:G65 C120:G122 C177:G179" name="c1plan_1"/>
    <protectedRange sqref="C21:C22" name="c1fines_1"/>
    <protectedRange sqref="C33:C36" name="c1actividades_1"/>
    <protectedRange sqref="C62:G62" name="c2plan_1"/>
    <protectedRange sqref="C78:C79" name="c2fines_1"/>
    <protectedRange sqref="C84:C85" name="c2actividades_1"/>
    <protectedRange sqref="C90:C92" name="c2actividades_2"/>
    <protectedRange sqref="C119:G119" name="c3plan_1"/>
    <protectedRange sqref="C135:C136" name="c3fines_1"/>
    <protectedRange sqref="C147:C149" name="c3actividades_1"/>
    <protectedRange sqref="C176:G176" name="c4plan_1"/>
    <protectedRange sqref="C192:C194" name="c4fines_1"/>
    <protectedRange sqref="C204:C209" name="c4actividades_1"/>
  </protectedRanges>
  <mergeCells count="73">
    <mergeCell ref="C10:D10"/>
    <mergeCell ref="I10:J10"/>
    <mergeCell ref="I4:J4"/>
    <mergeCell ref="C5:G5"/>
    <mergeCell ref="C6:G6"/>
    <mergeCell ref="C7:G7"/>
    <mergeCell ref="C8:G8"/>
    <mergeCell ref="A12:B12"/>
    <mergeCell ref="C12:D12"/>
    <mergeCell ref="I12:J12"/>
    <mergeCell ref="A14:B14"/>
    <mergeCell ref="C14:D14"/>
    <mergeCell ref="E14:F14"/>
    <mergeCell ref="G14:H14"/>
    <mergeCell ref="A69:B69"/>
    <mergeCell ref="C69:D69"/>
    <mergeCell ref="I69:J69"/>
    <mergeCell ref="C16:J19"/>
    <mergeCell ref="C41:D41"/>
    <mergeCell ref="F41:G41"/>
    <mergeCell ref="I41:J41"/>
    <mergeCell ref="I61:J61"/>
    <mergeCell ref="C62:G62"/>
    <mergeCell ref="C99:D99"/>
    <mergeCell ref="F99:G99"/>
    <mergeCell ref="I99:J99"/>
    <mergeCell ref="C63:G63"/>
    <mergeCell ref="C64:G64"/>
    <mergeCell ref="C65:G65"/>
    <mergeCell ref="C67:D67"/>
    <mergeCell ref="I67:J67"/>
    <mergeCell ref="A71:B71"/>
    <mergeCell ref="C71:D71"/>
    <mergeCell ref="E71:F71"/>
    <mergeCell ref="G71:H71"/>
    <mergeCell ref="C73:J76"/>
    <mergeCell ref="A128:B128"/>
    <mergeCell ref="C128:D128"/>
    <mergeCell ref="E128:F128"/>
    <mergeCell ref="G128:H128"/>
    <mergeCell ref="I118:J118"/>
    <mergeCell ref="C119:G119"/>
    <mergeCell ref="C120:G120"/>
    <mergeCell ref="C121:G121"/>
    <mergeCell ref="C122:G122"/>
    <mergeCell ref="C124:D124"/>
    <mergeCell ref="I124:J124"/>
    <mergeCell ref="C187:J190"/>
    <mergeCell ref="C213:D213"/>
    <mergeCell ref="F213:G213"/>
    <mergeCell ref="I213:J213"/>
    <mergeCell ref="C178:G178"/>
    <mergeCell ref="C179:G179"/>
    <mergeCell ref="C181:D181"/>
    <mergeCell ref="I181:J181"/>
    <mergeCell ref="C183:D183"/>
    <mergeCell ref="I183:J183"/>
    <mergeCell ref="A1:J1"/>
    <mergeCell ref="A2:J2"/>
    <mergeCell ref="A185:B185"/>
    <mergeCell ref="C185:D185"/>
    <mergeCell ref="E185:F185"/>
    <mergeCell ref="G185:H185"/>
    <mergeCell ref="A183:B183"/>
    <mergeCell ref="C130:J133"/>
    <mergeCell ref="C156:D156"/>
    <mergeCell ref="I156:J156"/>
    <mergeCell ref="I175:J175"/>
    <mergeCell ref="C176:G176"/>
    <mergeCell ref="C177:G177"/>
    <mergeCell ref="A126:B126"/>
    <mergeCell ref="C126:D126"/>
    <mergeCell ref="I126:J126"/>
  </mergeCells>
  <dataValidations count="2">
    <dataValidation type="list" allowBlank="1" showInputMessage="1" showErrorMessage="1" sqref="I183:J183 I126:J126 I69:J69 I12:J12">
      <formula1>"1 Estrategico, 2 Gestion"</formula1>
    </dataValidation>
    <dataValidation type="list" allowBlank="1" showInputMessage="1" showErrorMessage="1" sqref="J185 J14 J128 J71">
      <formula1>$A$240:$A$245</formula1>
    </dataValidation>
  </dataValidations>
  <pageMargins left="0.7" right="0.7" top="0.75" bottom="0.75" header="0.3" footer="0.3"/>
  <pageSetup scale="80" fitToHeight="0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14" workbookViewId="0">
      <selection activeCellId="1" sqref="A1:J2 A1:N39"/>
    </sheetView>
  </sheetViews>
  <sheetFormatPr baseColWidth="10" defaultRowHeight="12" x14ac:dyDescent="0.2"/>
  <cols>
    <col min="1" max="1" width="16.140625" style="117" customWidth="1"/>
    <col min="2" max="14" width="10.28515625" style="117" customWidth="1"/>
    <col min="15" max="16384" width="11.42578125" style="117"/>
  </cols>
  <sheetData>
    <row r="1" spans="1:14" ht="18" x14ac:dyDescent="0.25">
      <c r="A1" s="191" t="s">
        <v>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4" ht="18" x14ac:dyDescent="0.25">
      <c r="A2" s="191" t="s">
        <v>279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4" ht="15" x14ac:dyDescent="0.25">
      <c r="A3" s="116" t="s">
        <v>105</v>
      </c>
    </row>
    <row r="4" spans="1:14" ht="15" x14ac:dyDescent="0.25">
      <c r="A4" s="116" t="str">
        <f>'[1]Caratula POA'!C9</f>
        <v>PROGRAMACIÓN Y PRESUPUESTO</v>
      </c>
    </row>
    <row r="5" spans="1:14" ht="15" x14ac:dyDescent="0.25">
      <c r="A5" s="116" t="s">
        <v>106</v>
      </c>
    </row>
    <row r="8" spans="1:14" x14ac:dyDescent="0.2">
      <c r="A8" s="117" t="str">
        <f>'[1]componentes POA'!C3</f>
        <v>ELABORACIÓN DEL PRESUPUESTO</v>
      </c>
    </row>
    <row r="9" spans="1:14" x14ac:dyDescent="0.2">
      <c r="A9" s="118" t="s">
        <v>24</v>
      </c>
      <c r="B9" s="118" t="s">
        <v>107</v>
      </c>
      <c r="C9" s="119" t="s">
        <v>108</v>
      </c>
      <c r="D9" s="119" t="s">
        <v>109</v>
      </c>
      <c r="E9" s="118" t="s">
        <v>110</v>
      </c>
      <c r="F9" s="119" t="s">
        <v>111</v>
      </c>
      <c r="G9" s="119" t="s">
        <v>112</v>
      </c>
      <c r="H9" s="118" t="s">
        <v>113</v>
      </c>
      <c r="I9" s="119" t="s">
        <v>114</v>
      </c>
      <c r="J9" s="119" t="s">
        <v>115</v>
      </c>
      <c r="K9" s="118" t="s">
        <v>116</v>
      </c>
      <c r="L9" s="119" t="s">
        <v>117</v>
      </c>
      <c r="M9" s="119" t="s">
        <v>118</v>
      </c>
      <c r="N9" s="120" t="s">
        <v>66</v>
      </c>
    </row>
    <row r="10" spans="1:14" x14ac:dyDescent="0.2">
      <c r="A10" s="121" t="s">
        <v>27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>
        <f>SUM(B10:M10)</f>
        <v>0</v>
      </c>
    </row>
    <row r="11" spans="1:14" x14ac:dyDescent="0.2">
      <c r="A11" s="121" t="s">
        <v>119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3">
        <f t="shared" ref="N11:N13" si="0">SUM(B11:M11)</f>
        <v>0</v>
      </c>
    </row>
    <row r="12" spans="1:14" x14ac:dyDescent="0.2">
      <c r="A12" s="124" t="s">
        <v>120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>
        <f t="shared" si="0"/>
        <v>0</v>
      </c>
    </row>
    <row r="13" spans="1:14" x14ac:dyDescent="0.2">
      <c r="A13" s="124" t="s">
        <v>121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>
        <f t="shared" si="0"/>
        <v>0</v>
      </c>
    </row>
    <row r="16" spans="1:14" x14ac:dyDescent="0.2">
      <c r="A16" s="117" t="str">
        <f>'[1]componentes POA'!C60</f>
        <v>CONTROL PRESUPUESTAL</v>
      </c>
    </row>
    <row r="17" spans="1:14" x14ac:dyDescent="0.2">
      <c r="A17" s="118" t="s">
        <v>24</v>
      </c>
      <c r="B17" s="118" t="s">
        <v>107</v>
      </c>
      <c r="C17" s="119" t="s">
        <v>108</v>
      </c>
      <c r="D17" s="119" t="s">
        <v>109</v>
      </c>
      <c r="E17" s="118" t="s">
        <v>110</v>
      </c>
      <c r="F17" s="119" t="s">
        <v>111</v>
      </c>
      <c r="G17" s="119" t="s">
        <v>112</v>
      </c>
      <c r="H17" s="118" t="s">
        <v>113</v>
      </c>
      <c r="I17" s="119" t="s">
        <v>114</v>
      </c>
      <c r="J17" s="119" t="s">
        <v>115</v>
      </c>
      <c r="K17" s="118" t="s">
        <v>116</v>
      </c>
      <c r="L17" s="119" t="s">
        <v>117</v>
      </c>
      <c r="M17" s="119" t="s">
        <v>118</v>
      </c>
      <c r="N17" s="120" t="s">
        <v>66</v>
      </c>
    </row>
    <row r="18" spans="1:14" x14ac:dyDescent="0.2">
      <c r="A18" s="121" t="s">
        <v>27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>
        <f>SUM(B18:M18)</f>
        <v>0</v>
      </c>
    </row>
    <row r="19" spans="1:14" x14ac:dyDescent="0.2">
      <c r="A19" s="121" t="s">
        <v>119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>
        <f t="shared" ref="N19:N21" si="1">SUM(B19:M19)</f>
        <v>0</v>
      </c>
    </row>
    <row r="20" spans="1:14" x14ac:dyDescent="0.2">
      <c r="A20" s="124" t="s">
        <v>120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>
        <f t="shared" si="1"/>
        <v>0</v>
      </c>
    </row>
    <row r="21" spans="1:14" x14ac:dyDescent="0.2">
      <c r="A21" s="124" t="s">
        <v>121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3">
        <f t="shared" si="1"/>
        <v>0</v>
      </c>
    </row>
    <row r="24" spans="1:14" x14ac:dyDescent="0.2">
      <c r="A24" s="117" t="str">
        <f>'[1]componentes POA'!C117</f>
        <v>CUENTA PÚBLICA</v>
      </c>
    </row>
    <row r="25" spans="1:14" x14ac:dyDescent="0.2">
      <c r="A25" s="118" t="s">
        <v>24</v>
      </c>
      <c r="B25" s="118" t="s">
        <v>107</v>
      </c>
      <c r="C25" s="119" t="s">
        <v>108</v>
      </c>
      <c r="D25" s="119" t="s">
        <v>109</v>
      </c>
      <c r="E25" s="118" t="s">
        <v>110</v>
      </c>
      <c r="F25" s="119" t="s">
        <v>111</v>
      </c>
      <c r="G25" s="119" t="s">
        <v>112</v>
      </c>
      <c r="H25" s="118" t="s">
        <v>113</v>
      </c>
      <c r="I25" s="119" t="s">
        <v>114</v>
      </c>
      <c r="J25" s="119" t="s">
        <v>115</v>
      </c>
      <c r="K25" s="118" t="s">
        <v>116</v>
      </c>
      <c r="L25" s="119" t="s">
        <v>117</v>
      </c>
      <c r="M25" s="119" t="s">
        <v>118</v>
      </c>
      <c r="N25" s="120" t="s">
        <v>66</v>
      </c>
    </row>
    <row r="26" spans="1:14" x14ac:dyDescent="0.2">
      <c r="A26" s="121" t="s">
        <v>27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>
        <f>SUM(B26:M26)</f>
        <v>0</v>
      </c>
    </row>
    <row r="27" spans="1:14" x14ac:dyDescent="0.2">
      <c r="A27" s="121" t="s">
        <v>119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>
        <f t="shared" ref="N27:N29" si="2">SUM(B27:M27)</f>
        <v>0</v>
      </c>
    </row>
    <row r="28" spans="1:14" x14ac:dyDescent="0.2">
      <c r="A28" s="124" t="s">
        <v>120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>
        <f t="shared" si="2"/>
        <v>0</v>
      </c>
    </row>
    <row r="29" spans="1:14" x14ac:dyDescent="0.2">
      <c r="A29" s="124" t="s">
        <v>121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3">
        <f t="shared" si="2"/>
        <v>0</v>
      </c>
    </row>
    <row r="32" spans="1:14" x14ac:dyDescent="0.2">
      <c r="A32" s="125" t="str">
        <f>'[1]componentes POA'!C174</f>
        <v>SISTEMA DE EVALUACION DEL DESEMPEÑO (SED)</v>
      </c>
    </row>
    <row r="33" spans="1:14" x14ac:dyDescent="0.2">
      <c r="A33" s="118" t="s">
        <v>24</v>
      </c>
      <c r="B33" s="118" t="s">
        <v>107</v>
      </c>
      <c r="C33" s="119" t="s">
        <v>108</v>
      </c>
      <c r="D33" s="119" t="s">
        <v>109</v>
      </c>
      <c r="E33" s="118" t="s">
        <v>110</v>
      </c>
      <c r="F33" s="119" t="s">
        <v>111</v>
      </c>
      <c r="G33" s="119" t="s">
        <v>112</v>
      </c>
      <c r="H33" s="118" t="s">
        <v>113</v>
      </c>
      <c r="I33" s="119" t="s">
        <v>114</v>
      </c>
      <c r="J33" s="119" t="s">
        <v>115</v>
      </c>
      <c r="K33" s="118" t="s">
        <v>116</v>
      </c>
      <c r="L33" s="119" t="s">
        <v>117</v>
      </c>
      <c r="M33" s="119" t="s">
        <v>118</v>
      </c>
      <c r="N33" s="120" t="s">
        <v>66</v>
      </c>
    </row>
    <row r="34" spans="1:14" x14ac:dyDescent="0.2">
      <c r="A34" s="121" t="s">
        <v>27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3">
        <f>SUM(B34:M34)</f>
        <v>0</v>
      </c>
    </row>
    <row r="35" spans="1:14" x14ac:dyDescent="0.2">
      <c r="A35" s="121" t="s">
        <v>119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3">
        <f t="shared" ref="N35:N37" si="3">SUM(B35:M35)</f>
        <v>0</v>
      </c>
    </row>
    <row r="36" spans="1:14" x14ac:dyDescent="0.2">
      <c r="A36" s="124" t="s">
        <v>120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>
        <f t="shared" si="3"/>
        <v>0</v>
      </c>
    </row>
    <row r="37" spans="1:14" x14ac:dyDescent="0.2">
      <c r="A37" s="124" t="s">
        <v>121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>
        <f t="shared" si="3"/>
        <v>0</v>
      </c>
    </row>
  </sheetData>
  <protectedRanges>
    <protectedRange sqref="B34:M37" name="Rango4"/>
    <protectedRange sqref="B18:M21" name="Rango2"/>
    <protectedRange sqref="B10:M13" name="Rango1"/>
    <protectedRange sqref="B26:M29" name="Rango3"/>
  </protectedRanges>
  <mergeCells count="2">
    <mergeCell ref="A1:J1"/>
    <mergeCell ref="A2:J2"/>
  </mergeCells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K21"/>
  <sheetViews>
    <sheetView topLeftCell="A20" zoomScale="115" zoomScaleNormal="115" workbookViewId="0">
      <selection activeCellId="1" sqref="B5:G6 A1:I22"/>
    </sheetView>
  </sheetViews>
  <sheetFormatPr baseColWidth="10" defaultRowHeight="11.25" x14ac:dyDescent="0.2"/>
  <cols>
    <col min="1" max="1" width="17" style="126" customWidth="1"/>
    <col min="2" max="2" width="30.5703125" style="126" customWidth="1"/>
    <col min="3" max="3" width="11.42578125" style="126"/>
    <col min="4" max="4" width="13" style="126" customWidth="1"/>
    <col min="5" max="5" width="10.5703125" style="126" customWidth="1"/>
    <col min="6" max="6" width="12.28515625" style="126" customWidth="1"/>
    <col min="7" max="7" width="13.5703125" style="126" customWidth="1"/>
    <col min="8" max="8" width="9.42578125" style="126" customWidth="1"/>
    <col min="9" max="9" width="22.85546875" style="126" customWidth="1"/>
    <col min="10" max="16384" width="11.42578125" style="126"/>
  </cols>
  <sheetData>
    <row r="3" spans="1:11" ht="18" x14ac:dyDescent="0.25">
      <c r="D3" s="127" t="s">
        <v>105</v>
      </c>
    </row>
    <row r="4" spans="1:11" ht="18" x14ac:dyDescent="0.25">
      <c r="D4" s="127" t="s">
        <v>122</v>
      </c>
    </row>
    <row r="5" spans="1:11" ht="18" x14ac:dyDescent="0.25">
      <c r="B5" s="191" t="s">
        <v>1</v>
      </c>
      <c r="C5" s="191"/>
      <c r="D5" s="191"/>
      <c r="E5" s="191"/>
      <c r="F5" s="191"/>
      <c r="G5" s="191"/>
      <c r="H5" s="154"/>
      <c r="I5" s="154"/>
      <c r="J5" s="154"/>
      <c r="K5" s="154"/>
    </row>
    <row r="6" spans="1:11" ht="18" x14ac:dyDescent="0.25">
      <c r="B6" s="191" t="s">
        <v>279</v>
      </c>
      <c r="C6" s="191"/>
      <c r="D6" s="191"/>
      <c r="E6" s="191"/>
      <c r="F6" s="191"/>
      <c r="G6" s="191"/>
      <c r="H6" s="154"/>
      <c r="I6" s="154"/>
      <c r="J6" s="154"/>
      <c r="K6" s="154"/>
    </row>
    <row r="7" spans="1:11" x14ac:dyDescent="0.2">
      <c r="H7" s="155"/>
      <c r="I7" s="155"/>
      <c r="J7" s="155"/>
      <c r="K7" s="155"/>
    </row>
    <row r="8" spans="1:11" x14ac:dyDescent="0.2">
      <c r="H8" s="155"/>
      <c r="I8" s="155"/>
      <c r="J8" s="155"/>
      <c r="K8" s="155"/>
    </row>
    <row r="9" spans="1:11" x14ac:dyDescent="0.2">
      <c r="H9" s="155"/>
      <c r="I9" s="155"/>
      <c r="J9" s="155"/>
      <c r="K9" s="155"/>
    </row>
    <row r="10" spans="1:11" x14ac:dyDescent="0.2">
      <c r="A10" s="128" t="s">
        <v>123</v>
      </c>
      <c r="B10" s="284" t="str">
        <f>'[1]Caratula POA'!C9</f>
        <v>PROGRAMACIÓN Y PRESUPUESTO</v>
      </c>
      <c r="C10" s="285"/>
      <c r="H10" s="153"/>
      <c r="I10" s="153"/>
      <c r="J10" s="153"/>
      <c r="K10" s="153"/>
    </row>
    <row r="12" spans="1:11" x14ac:dyDescent="0.2">
      <c r="A12" s="129" t="s">
        <v>124</v>
      </c>
      <c r="B12" s="286" t="str">
        <f>'[1]componentes POA'!C5</f>
        <v>Eficiente Administracion de los recursos financieros</v>
      </c>
      <c r="C12" s="287"/>
    </row>
    <row r="13" spans="1:11" x14ac:dyDescent="0.2">
      <c r="A13" s="130" t="s">
        <v>125</v>
      </c>
      <c r="B13" s="288"/>
      <c r="C13" s="289"/>
    </row>
    <row r="15" spans="1:11" ht="33.75" x14ac:dyDescent="0.2">
      <c r="A15" s="131" t="s">
        <v>126</v>
      </c>
      <c r="B15" s="131" t="s">
        <v>127</v>
      </c>
      <c r="C15" s="131" t="s">
        <v>128</v>
      </c>
      <c r="D15" s="131" t="s">
        <v>129</v>
      </c>
      <c r="E15" s="131" t="s">
        <v>130</v>
      </c>
      <c r="F15" s="131" t="s">
        <v>131</v>
      </c>
      <c r="G15" s="131" t="s">
        <v>132</v>
      </c>
      <c r="H15" s="131" t="s">
        <v>133</v>
      </c>
      <c r="I15" s="131" t="s">
        <v>134</v>
      </c>
    </row>
    <row r="16" spans="1:11" ht="76.5" customHeight="1" x14ac:dyDescent="0.2">
      <c r="A16" s="132" t="s">
        <v>135</v>
      </c>
      <c r="B16" s="133" t="s">
        <v>5</v>
      </c>
      <c r="C16" s="133" t="s">
        <v>136</v>
      </c>
      <c r="D16" s="133" t="s">
        <v>137</v>
      </c>
      <c r="E16" s="133" t="s">
        <v>138</v>
      </c>
      <c r="F16" s="133" t="s">
        <v>139</v>
      </c>
      <c r="G16" s="133" t="s">
        <v>138</v>
      </c>
      <c r="H16" s="133" t="s">
        <v>140</v>
      </c>
      <c r="I16" s="133" t="s">
        <v>141</v>
      </c>
    </row>
    <row r="17" spans="1:9" ht="60" customHeight="1" x14ac:dyDescent="0.2">
      <c r="A17" s="132" t="s">
        <v>142</v>
      </c>
      <c r="B17" s="133" t="s">
        <v>143</v>
      </c>
      <c r="C17" s="133" t="s">
        <v>144</v>
      </c>
      <c r="D17" s="133" t="s">
        <v>145</v>
      </c>
      <c r="E17" s="133" t="s">
        <v>138</v>
      </c>
      <c r="F17" s="133" t="s">
        <v>146</v>
      </c>
      <c r="G17" s="133" t="s">
        <v>138</v>
      </c>
      <c r="H17" s="133" t="s">
        <v>46</v>
      </c>
      <c r="I17" s="133"/>
    </row>
    <row r="18" spans="1:9" ht="60" customHeight="1" x14ac:dyDescent="0.2">
      <c r="A18" s="134" t="str">
        <f>'[1]Caratula POA'!A45</f>
        <v>ELABORACIÓN DEL PRESUPUESTO</v>
      </c>
      <c r="B18" s="135" t="str">
        <f>'[1]componentes POA'!C14</f>
        <v>Realizar el Presupuesto de Ingresos e Egresos, de manera adecuada en el proceso de Planeación, Programación y Presupuestación de los recursos financieras, materiales y técnicos mediante un enfoque estratégico.</v>
      </c>
      <c r="C18" s="136" t="str">
        <f>'[1]componentes POA'!C12</f>
        <v>Elaboracion del Presupuesto</v>
      </c>
      <c r="D18" s="136" t="s">
        <v>147</v>
      </c>
      <c r="E18" s="136" t="s">
        <v>138</v>
      </c>
      <c r="F18" s="136" t="s">
        <v>148</v>
      </c>
      <c r="G18" s="136" t="s">
        <v>138</v>
      </c>
      <c r="H18" s="136" t="str">
        <f>'[1]componentes POA'!J12</f>
        <v>1 Eficacia</v>
      </c>
      <c r="I18" s="136"/>
    </row>
    <row r="19" spans="1:9" ht="60" customHeight="1" x14ac:dyDescent="0.2">
      <c r="A19" s="134" t="str">
        <f>'[1]Caratula POA'!A46</f>
        <v>CONTROL PRESUPUESTAL</v>
      </c>
      <c r="B19" s="136" t="str">
        <f>'[1]componentes POA'!C71</f>
        <v>Es una forma tener el control en que las normas fijadas o establecidas del presupuesto de Ingresos e Egresos.</v>
      </c>
      <c r="C19" s="136" t="str">
        <f>'[1]componentes POA'!C69</f>
        <v>Informes de Control Presupuestal</v>
      </c>
      <c r="D19" s="136" t="s">
        <v>149</v>
      </c>
      <c r="E19" s="136" t="s">
        <v>138</v>
      </c>
      <c r="F19" s="136" t="s">
        <v>150</v>
      </c>
      <c r="G19" s="136" t="s">
        <v>138</v>
      </c>
      <c r="H19" s="136" t="str">
        <f>'[1]componentes POA'!J69</f>
        <v>1 Eficacia</v>
      </c>
      <c r="I19" s="136"/>
    </row>
    <row r="20" spans="1:9" ht="60" customHeight="1" x14ac:dyDescent="0.2">
      <c r="A20" s="134" t="str">
        <f>'[1]Caratula POA'!A47</f>
        <v>CUENTA PÚBLICA</v>
      </c>
      <c r="B20" s="136" t="str">
        <f>'[1]componentes POA'!C128</f>
        <v>Es el documento donde esta la información de la actividad financiera de la Administración  Municipal, tanto el cumplimiento de los programas  y subprogramación autorizados, por medio de la Cuenta Pública se rinde anualmente un informe al Congreso del Estado.</v>
      </c>
      <c r="C20" s="136" t="s">
        <v>151</v>
      </c>
      <c r="D20" s="136" t="s">
        <v>152</v>
      </c>
      <c r="E20" s="136" t="s">
        <v>138</v>
      </c>
      <c r="F20" s="136" t="s">
        <v>153</v>
      </c>
      <c r="G20" s="136" t="s">
        <v>138</v>
      </c>
      <c r="H20" s="136" t="str">
        <f>'[1]componentes POA'!J126</f>
        <v>1 Eficacia</v>
      </c>
      <c r="I20" s="136"/>
    </row>
    <row r="21" spans="1:9" ht="60" customHeight="1" x14ac:dyDescent="0.2">
      <c r="A21" s="134" t="str">
        <f>'[1]Caratula POA'!A48</f>
        <v>SISTEMA DE EVALUACION DEL DESEMPEÑO (SED)</v>
      </c>
      <c r="B21" s="135" t="str">
        <f>'[1]componentes POA'!C185</f>
        <v>Coordinar el SED de cada una de las dependencias que conforman H. Ayuntamiento de Tonala. El SED constituye la parte fundamental del proceso de Planeación. Programación, Presupuestación, Control y Evalución.</v>
      </c>
      <c r="C21" s="136" t="str">
        <f>'[1]componentes POA'!C183</f>
        <v>Dependencias</v>
      </c>
      <c r="D21" s="136" t="s">
        <v>154</v>
      </c>
      <c r="E21" s="136" t="s">
        <v>138</v>
      </c>
      <c r="F21" s="136" t="s">
        <v>155</v>
      </c>
      <c r="G21" s="136" t="s">
        <v>138</v>
      </c>
      <c r="H21" s="136" t="str">
        <f>'[1]componentes POA'!J183</f>
        <v>1 Eficacia</v>
      </c>
      <c r="I21" s="136"/>
    </row>
  </sheetData>
  <protectedRanges>
    <protectedRange sqref="G16:G21" name="temporalidad"/>
    <protectedRange sqref="H16:H17" name="tipoIndicador"/>
    <protectedRange sqref="D16:D21" name="nomCalculo"/>
    <protectedRange sqref="C16:C17" name="nomIndi"/>
    <protectedRange sqref="B16:B21" name="descripcion"/>
    <protectedRange sqref="E16:F21" name="medicion"/>
    <protectedRange sqref="I16:I21" name="supuestos"/>
  </protectedRanges>
  <mergeCells count="4">
    <mergeCell ref="B10:C10"/>
    <mergeCell ref="B12:C13"/>
    <mergeCell ref="B5:G5"/>
    <mergeCell ref="B6:G6"/>
  </mergeCells>
  <pageMargins left="0.23622047244094491" right="0.23622047244094491" top="0.35433070866141736" bottom="0.35433070866141736" header="0.31496062992125984" footer="0.31496062992125984"/>
  <pageSetup scale="9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2"/>
  <sheetViews>
    <sheetView topLeftCell="A32" workbookViewId="0">
      <selection activeCellId="1" sqref="D1:I2 A1:K43"/>
    </sheetView>
  </sheetViews>
  <sheetFormatPr baseColWidth="10" defaultRowHeight="12" x14ac:dyDescent="0.2"/>
  <cols>
    <col min="1" max="1" width="4.28515625" style="138" customWidth="1"/>
    <col min="2" max="2" width="18.5703125" style="138" customWidth="1"/>
    <col min="3" max="3" width="4.28515625" style="138" customWidth="1"/>
    <col min="4" max="4" width="18.5703125" style="138" customWidth="1"/>
    <col min="5" max="5" width="4.28515625" style="138" customWidth="1"/>
    <col min="6" max="6" width="18.5703125" style="138" customWidth="1"/>
    <col min="7" max="7" width="4.28515625" style="138" customWidth="1"/>
    <col min="8" max="8" width="18.5703125" style="138" customWidth="1"/>
    <col min="9" max="9" width="4.28515625" style="138" customWidth="1"/>
    <col min="10" max="10" width="18.5703125" style="138" customWidth="1"/>
    <col min="11" max="11" width="4.28515625" style="138" customWidth="1"/>
    <col min="12" max="16384" width="11.42578125" style="138"/>
  </cols>
  <sheetData>
    <row r="1" spans="1:10" ht="18" x14ac:dyDescent="0.25">
      <c r="D1" s="191" t="s">
        <v>1</v>
      </c>
      <c r="E1" s="191"/>
      <c r="F1" s="191"/>
      <c r="G1" s="191"/>
      <c r="H1" s="191"/>
      <c r="I1" s="191"/>
    </row>
    <row r="2" spans="1:10" ht="18" x14ac:dyDescent="0.25">
      <c r="D2" s="191" t="s">
        <v>279</v>
      </c>
      <c r="E2" s="191"/>
      <c r="F2" s="191"/>
      <c r="G2" s="191"/>
      <c r="H2" s="191"/>
      <c r="I2" s="191"/>
    </row>
    <row r="3" spans="1:10" ht="15" x14ac:dyDescent="0.25">
      <c r="A3" s="137" t="s">
        <v>105</v>
      </c>
    </row>
    <row r="4" spans="1:10" ht="15" x14ac:dyDescent="0.25">
      <c r="A4" s="137" t="str">
        <f>'[1]Caratula POA'!C9</f>
        <v>PROGRAMACIÓN Y PRESUPUESTO</v>
      </c>
    </row>
    <row r="5" spans="1:10" ht="15" x14ac:dyDescent="0.25">
      <c r="A5" s="137" t="s">
        <v>156</v>
      </c>
    </row>
    <row r="8" spans="1:10" x14ac:dyDescent="0.2">
      <c r="B8" s="290"/>
      <c r="D8" s="290" t="s">
        <v>157</v>
      </c>
      <c r="F8" s="290"/>
      <c r="H8" s="290"/>
      <c r="J8" s="290"/>
    </row>
    <row r="9" spans="1:10" x14ac:dyDescent="0.2">
      <c r="B9" s="291"/>
      <c r="D9" s="291"/>
      <c r="F9" s="291"/>
      <c r="H9" s="291"/>
      <c r="J9" s="291"/>
    </row>
    <row r="10" spans="1:10" x14ac:dyDescent="0.2">
      <c r="B10" s="291"/>
      <c r="D10" s="291"/>
      <c r="F10" s="291"/>
      <c r="H10" s="291"/>
      <c r="J10" s="291"/>
    </row>
    <row r="11" spans="1:10" x14ac:dyDescent="0.2">
      <c r="B11" s="292"/>
      <c r="D11" s="292"/>
      <c r="F11" s="292"/>
      <c r="H11" s="292"/>
      <c r="J11" s="292"/>
    </row>
    <row r="14" spans="1:10" ht="12.75" customHeight="1" x14ac:dyDescent="0.2">
      <c r="B14" s="290"/>
      <c r="D14" s="290" t="s">
        <v>158</v>
      </c>
      <c r="F14" s="290" t="s">
        <v>159</v>
      </c>
      <c r="H14" s="290"/>
      <c r="J14" s="290"/>
    </row>
    <row r="15" spans="1:10" x14ac:dyDescent="0.2">
      <c r="B15" s="291"/>
      <c r="D15" s="291"/>
      <c r="F15" s="291"/>
      <c r="H15" s="291"/>
      <c r="J15" s="291"/>
    </row>
    <row r="16" spans="1:10" x14ac:dyDescent="0.2">
      <c r="B16" s="291"/>
      <c r="D16" s="291"/>
      <c r="F16" s="291"/>
      <c r="H16" s="291"/>
      <c r="J16" s="291"/>
    </row>
    <row r="17" spans="1:10" x14ac:dyDescent="0.2">
      <c r="B17" s="292"/>
      <c r="D17" s="292"/>
      <c r="F17" s="292"/>
      <c r="H17" s="292"/>
      <c r="J17" s="292"/>
    </row>
    <row r="18" spans="1:10" x14ac:dyDescent="0.2">
      <c r="B18" s="139"/>
      <c r="D18" s="139"/>
      <c r="F18" s="139"/>
      <c r="H18" s="139"/>
      <c r="J18" s="139"/>
    </row>
    <row r="19" spans="1:10" x14ac:dyDescent="0.2">
      <c r="A19" s="138" t="s">
        <v>160</v>
      </c>
      <c r="B19" s="139"/>
      <c r="D19" s="139"/>
      <c r="F19" s="139"/>
      <c r="H19" s="139"/>
      <c r="J19" s="139"/>
    </row>
    <row r="21" spans="1:10" x14ac:dyDescent="0.2">
      <c r="B21" s="293" t="s">
        <v>161</v>
      </c>
      <c r="C21" s="294"/>
      <c r="D21" s="294"/>
      <c r="E21" s="294"/>
      <c r="F21" s="294"/>
      <c r="G21" s="294"/>
      <c r="H21" s="294"/>
      <c r="I21" s="294"/>
      <c r="J21" s="295"/>
    </row>
    <row r="22" spans="1:10" x14ac:dyDescent="0.2">
      <c r="B22" s="296"/>
      <c r="C22" s="297"/>
      <c r="D22" s="297"/>
      <c r="E22" s="297"/>
      <c r="F22" s="297"/>
      <c r="G22" s="297"/>
      <c r="H22" s="297"/>
      <c r="I22" s="297"/>
      <c r="J22" s="298"/>
    </row>
    <row r="23" spans="1:10" x14ac:dyDescent="0.2">
      <c r="B23" s="299"/>
      <c r="C23" s="300"/>
      <c r="D23" s="300"/>
      <c r="E23" s="300"/>
      <c r="F23" s="300"/>
      <c r="G23" s="300"/>
      <c r="H23" s="300"/>
      <c r="I23" s="300"/>
      <c r="J23" s="301"/>
    </row>
    <row r="25" spans="1:10" x14ac:dyDescent="0.2">
      <c r="A25" s="138" t="s">
        <v>162</v>
      </c>
    </row>
    <row r="27" spans="1:10" x14ac:dyDescent="0.2">
      <c r="B27" s="302" t="s">
        <v>163</v>
      </c>
      <c r="C27" s="303"/>
      <c r="D27" s="303"/>
      <c r="E27" s="303"/>
      <c r="F27" s="303"/>
      <c r="G27" s="303"/>
      <c r="H27" s="304"/>
      <c r="J27" s="290"/>
    </row>
    <row r="28" spans="1:10" x14ac:dyDescent="0.2">
      <c r="B28" s="305"/>
      <c r="C28" s="306"/>
      <c r="D28" s="306"/>
      <c r="E28" s="306"/>
      <c r="F28" s="306"/>
      <c r="G28" s="306"/>
      <c r="H28" s="307"/>
      <c r="J28" s="291"/>
    </row>
    <row r="29" spans="1:10" x14ac:dyDescent="0.2">
      <c r="B29" s="305"/>
      <c r="C29" s="306"/>
      <c r="D29" s="306"/>
      <c r="E29" s="306"/>
      <c r="F29" s="306"/>
      <c r="G29" s="306"/>
      <c r="H29" s="307"/>
      <c r="J29" s="291"/>
    </row>
    <row r="30" spans="1:10" x14ac:dyDescent="0.2">
      <c r="B30" s="308"/>
      <c r="C30" s="309"/>
      <c r="D30" s="309"/>
      <c r="E30" s="309"/>
      <c r="F30" s="309"/>
      <c r="G30" s="309"/>
      <c r="H30" s="310"/>
      <c r="J30" s="292"/>
    </row>
    <row r="33" spans="2:10" x14ac:dyDescent="0.2">
      <c r="B33" s="290" t="s">
        <v>164</v>
      </c>
      <c r="D33" s="290" t="s">
        <v>165</v>
      </c>
      <c r="F33" s="290" t="s">
        <v>166</v>
      </c>
      <c r="H33" s="290" t="s">
        <v>167</v>
      </c>
      <c r="J33" s="290"/>
    </row>
    <row r="34" spans="2:10" x14ac:dyDescent="0.2">
      <c r="B34" s="291"/>
      <c r="D34" s="291"/>
      <c r="F34" s="291"/>
      <c r="H34" s="291"/>
      <c r="J34" s="291"/>
    </row>
    <row r="35" spans="2:10" x14ac:dyDescent="0.2">
      <c r="B35" s="291"/>
      <c r="D35" s="291"/>
      <c r="F35" s="291"/>
      <c r="H35" s="291"/>
      <c r="J35" s="291"/>
    </row>
    <row r="36" spans="2:10" ht="41.25" customHeight="1" x14ac:dyDescent="0.2">
      <c r="B36" s="292"/>
      <c r="D36" s="292"/>
      <c r="F36" s="292"/>
      <c r="H36" s="292"/>
      <c r="J36" s="292"/>
    </row>
    <row r="39" spans="2:10" x14ac:dyDescent="0.2">
      <c r="B39" s="290"/>
      <c r="D39" s="290"/>
      <c r="F39" s="290"/>
      <c r="H39" s="290"/>
      <c r="J39" s="290"/>
    </row>
    <row r="40" spans="2:10" x14ac:dyDescent="0.2">
      <c r="B40" s="291"/>
      <c r="D40" s="291"/>
      <c r="F40" s="291"/>
      <c r="H40" s="291"/>
      <c r="J40" s="291"/>
    </row>
    <row r="41" spans="2:10" x14ac:dyDescent="0.2">
      <c r="B41" s="291"/>
      <c r="D41" s="291"/>
      <c r="F41" s="291"/>
      <c r="H41" s="291"/>
      <c r="J41" s="291"/>
    </row>
    <row r="42" spans="2:10" x14ac:dyDescent="0.2">
      <c r="B42" s="292"/>
      <c r="D42" s="292"/>
      <c r="F42" s="292"/>
      <c r="H42" s="292"/>
      <c r="J42" s="292"/>
    </row>
  </sheetData>
  <mergeCells count="25">
    <mergeCell ref="B33:B36"/>
    <mergeCell ref="D33:D36"/>
    <mergeCell ref="F33:F36"/>
    <mergeCell ref="H33:H36"/>
    <mergeCell ref="J33:J36"/>
    <mergeCell ref="D1:I1"/>
    <mergeCell ref="D2:I2"/>
    <mergeCell ref="B21:J23"/>
    <mergeCell ref="B27:H30"/>
    <mergeCell ref="J27:J30"/>
    <mergeCell ref="B8:B11"/>
    <mergeCell ref="D8:D11"/>
    <mergeCell ref="F8:F11"/>
    <mergeCell ref="H8:H11"/>
    <mergeCell ref="J8:J11"/>
    <mergeCell ref="B14:B17"/>
    <mergeCell ref="D14:D17"/>
    <mergeCell ref="F14:F17"/>
    <mergeCell ref="H14:H17"/>
    <mergeCell ref="J14:J17"/>
    <mergeCell ref="B39:B42"/>
    <mergeCell ref="D39:D42"/>
    <mergeCell ref="F39:F42"/>
    <mergeCell ref="H39:H42"/>
    <mergeCell ref="J39:J42"/>
  </mergeCells>
  <pageMargins left="0.70866141732283472" right="0.70866141732283472" top="0.22" bottom="0.23" header="0" footer="0"/>
  <pageSetup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2"/>
  <sheetViews>
    <sheetView topLeftCell="A20" workbookViewId="0">
      <selection activeCellId="1" sqref="D1:I2 A1:J44"/>
    </sheetView>
  </sheetViews>
  <sheetFormatPr baseColWidth="10" defaultRowHeight="12" x14ac:dyDescent="0.2"/>
  <cols>
    <col min="1" max="1" width="4.28515625" style="138" customWidth="1"/>
    <col min="2" max="2" width="18.5703125" style="138" customWidth="1"/>
    <col min="3" max="3" width="4.28515625" style="138" customWidth="1"/>
    <col min="4" max="4" width="18.5703125" style="138" customWidth="1"/>
    <col min="5" max="5" width="4.28515625" style="138" customWidth="1"/>
    <col min="6" max="6" width="18.5703125" style="138" customWidth="1"/>
    <col min="7" max="7" width="4.28515625" style="138" customWidth="1"/>
    <col min="8" max="8" width="18.5703125" style="138" customWidth="1"/>
    <col min="9" max="9" width="4.28515625" style="138" customWidth="1"/>
    <col min="10" max="10" width="18.5703125" style="138" customWidth="1"/>
    <col min="11" max="11" width="4.28515625" style="138" customWidth="1"/>
    <col min="12" max="16384" width="11.42578125" style="138"/>
  </cols>
  <sheetData>
    <row r="1" spans="1:10" ht="18" x14ac:dyDescent="0.25">
      <c r="D1" s="191" t="s">
        <v>1</v>
      </c>
      <c r="E1" s="191"/>
      <c r="F1" s="191"/>
      <c r="G1" s="191"/>
      <c r="H1" s="191"/>
      <c r="I1" s="191"/>
    </row>
    <row r="2" spans="1:10" ht="18" x14ac:dyDescent="0.25">
      <c r="D2" s="191" t="s">
        <v>279</v>
      </c>
      <c r="E2" s="191"/>
      <c r="F2" s="191"/>
      <c r="G2" s="191"/>
      <c r="H2" s="191"/>
      <c r="I2" s="191"/>
    </row>
    <row r="3" spans="1:10" ht="15" x14ac:dyDescent="0.25">
      <c r="A3" s="137" t="s">
        <v>105</v>
      </c>
    </row>
    <row r="4" spans="1:10" ht="15" x14ac:dyDescent="0.25">
      <c r="A4" s="137" t="str">
        <f>'[1]Caratula POA'!C9</f>
        <v>PROGRAMACIÓN Y PRESUPUESTO</v>
      </c>
    </row>
    <row r="5" spans="1:10" ht="15" x14ac:dyDescent="0.25">
      <c r="A5" s="137" t="s">
        <v>168</v>
      </c>
    </row>
    <row r="8" spans="1:10" x14ac:dyDescent="0.2">
      <c r="B8" s="290"/>
      <c r="D8" s="290" t="s">
        <v>169</v>
      </c>
      <c r="F8" s="290"/>
      <c r="H8" s="290"/>
      <c r="J8" s="290"/>
    </row>
    <row r="9" spans="1:10" x14ac:dyDescent="0.2">
      <c r="B9" s="291"/>
      <c r="D9" s="291"/>
      <c r="F9" s="291"/>
      <c r="H9" s="291"/>
      <c r="J9" s="291"/>
    </row>
    <row r="10" spans="1:10" x14ac:dyDescent="0.2">
      <c r="B10" s="291"/>
      <c r="D10" s="291"/>
      <c r="F10" s="291"/>
      <c r="H10" s="291"/>
      <c r="J10" s="291"/>
    </row>
    <row r="11" spans="1:10" x14ac:dyDescent="0.2">
      <c r="B11" s="292"/>
      <c r="D11" s="292"/>
      <c r="F11" s="292"/>
      <c r="H11" s="292"/>
      <c r="J11" s="292"/>
    </row>
    <row r="14" spans="1:10" x14ac:dyDescent="0.2">
      <c r="B14" s="290"/>
      <c r="D14" s="290" t="s">
        <v>170</v>
      </c>
      <c r="F14" s="290" t="s">
        <v>171</v>
      </c>
      <c r="H14" s="290"/>
      <c r="J14" s="290"/>
    </row>
    <row r="15" spans="1:10" x14ac:dyDescent="0.2">
      <c r="B15" s="291"/>
      <c r="D15" s="291"/>
      <c r="F15" s="291"/>
      <c r="H15" s="291"/>
      <c r="J15" s="291"/>
    </row>
    <row r="16" spans="1:10" x14ac:dyDescent="0.2">
      <c r="B16" s="291"/>
      <c r="D16" s="291"/>
      <c r="F16" s="291"/>
      <c r="H16" s="291"/>
      <c r="J16" s="291"/>
    </row>
    <row r="17" spans="1:10" x14ac:dyDescent="0.2">
      <c r="B17" s="292"/>
      <c r="D17" s="292"/>
      <c r="F17" s="292"/>
      <c r="H17" s="292"/>
      <c r="J17" s="292"/>
    </row>
    <row r="18" spans="1:10" x14ac:dyDescent="0.2">
      <c r="B18" s="139"/>
      <c r="D18" s="139"/>
      <c r="F18" s="139"/>
      <c r="H18" s="139"/>
      <c r="J18" s="139"/>
    </row>
    <row r="19" spans="1:10" x14ac:dyDescent="0.2">
      <c r="A19" s="138" t="s">
        <v>172</v>
      </c>
      <c r="B19" s="139"/>
      <c r="D19" s="139"/>
      <c r="F19" s="139"/>
      <c r="H19" s="139"/>
      <c r="J19" s="139"/>
    </row>
    <row r="21" spans="1:10" x14ac:dyDescent="0.2">
      <c r="B21" s="293" t="s">
        <v>173</v>
      </c>
      <c r="C21" s="294"/>
      <c r="D21" s="294"/>
      <c r="E21" s="294"/>
      <c r="F21" s="294"/>
      <c r="G21" s="294"/>
      <c r="H21" s="294"/>
      <c r="I21" s="294"/>
      <c r="J21" s="295"/>
    </row>
    <row r="22" spans="1:10" x14ac:dyDescent="0.2">
      <c r="B22" s="296"/>
      <c r="C22" s="297"/>
      <c r="D22" s="297"/>
      <c r="E22" s="297"/>
      <c r="F22" s="297"/>
      <c r="G22" s="297"/>
      <c r="H22" s="297"/>
      <c r="I22" s="297"/>
      <c r="J22" s="298"/>
    </row>
    <row r="23" spans="1:10" x14ac:dyDescent="0.2">
      <c r="B23" s="299"/>
      <c r="C23" s="300"/>
      <c r="D23" s="300"/>
      <c r="E23" s="300"/>
      <c r="F23" s="300"/>
      <c r="G23" s="300"/>
      <c r="H23" s="300"/>
      <c r="I23" s="300"/>
      <c r="J23" s="301"/>
    </row>
    <row r="25" spans="1:10" x14ac:dyDescent="0.2">
      <c r="A25" s="138" t="s">
        <v>174</v>
      </c>
    </row>
    <row r="27" spans="1:10" ht="12" customHeight="1" x14ac:dyDescent="0.2">
      <c r="B27" s="302" t="s">
        <v>143</v>
      </c>
      <c r="C27" s="303"/>
      <c r="D27" s="303"/>
      <c r="E27" s="303"/>
      <c r="F27" s="303"/>
      <c r="G27" s="303"/>
      <c r="H27" s="304"/>
      <c r="J27" s="290"/>
    </row>
    <row r="28" spans="1:10" x14ac:dyDescent="0.2">
      <c r="B28" s="305"/>
      <c r="C28" s="306"/>
      <c r="D28" s="306"/>
      <c r="E28" s="306"/>
      <c r="F28" s="306"/>
      <c r="G28" s="306"/>
      <c r="H28" s="307"/>
      <c r="J28" s="291"/>
    </row>
    <row r="29" spans="1:10" x14ac:dyDescent="0.2">
      <c r="B29" s="305"/>
      <c r="C29" s="306"/>
      <c r="D29" s="306"/>
      <c r="E29" s="306"/>
      <c r="F29" s="306"/>
      <c r="G29" s="306"/>
      <c r="H29" s="307"/>
      <c r="J29" s="291"/>
    </row>
    <row r="30" spans="1:10" x14ac:dyDescent="0.2">
      <c r="B30" s="308"/>
      <c r="C30" s="309"/>
      <c r="D30" s="309"/>
      <c r="E30" s="309"/>
      <c r="F30" s="309"/>
      <c r="G30" s="309"/>
      <c r="H30" s="310"/>
      <c r="J30" s="292"/>
    </row>
    <row r="33" spans="2:10" x14ac:dyDescent="0.2">
      <c r="B33" s="290" t="str">
        <f>'[1]Caratula POA'!A45</f>
        <v>ELABORACIÓN DEL PRESUPUESTO</v>
      </c>
      <c r="D33" s="290" t="str">
        <f>'[1]Caratula POA'!A46</f>
        <v>CONTROL PRESUPUESTAL</v>
      </c>
      <c r="F33" s="290" t="str">
        <f>'[1]Caratula POA'!A47</f>
        <v>CUENTA PÚBLICA</v>
      </c>
      <c r="H33" s="290" t="str">
        <f>'[1]Caratula POA'!A48</f>
        <v>SISTEMA DE EVALUACION DEL DESEMPEÑO (SED)</v>
      </c>
      <c r="J33" s="290"/>
    </row>
    <row r="34" spans="2:10" x14ac:dyDescent="0.2">
      <c r="B34" s="291"/>
      <c r="D34" s="291"/>
      <c r="F34" s="291"/>
      <c r="H34" s="291"/>
      <c r="J34" s="291"/>
    </row>
    <row r="35" spans="2:10" x14ac:dyDescent="0.2">
      <c r="B35" s="291"/>
      <c r="D35" s="291"/>
      <c r="F35" s="291"/>
      <c r="H35" s="291"/>
      <c r="J35" s="291"/>
    </row>
    <row r="36" spans="2:10" x14ac:dyDescent="0.2">
      <c r="B36" s="292"/>
      <c r="D36" s="292"/>
      <c r="F36" s="292"/>
      <c r="H36" s="292"/>
      <c r="J36" s="292"/>
    </row>
    <row r="39" spans="2:10" x14ac:dyDescent="0.2">
      <c r="B39" s="290"/>
      <c r="D39" s="290"/>
      <c r="F39" s="290"/>
      <c r="H39" s="290"/>
      <c r="J39" s="290"/>
    </row>
    <row r="40" spans="2:10" x14ac:dyDescent="0.2">
      <c r="B40" s="291"/>
      <c r="D40" s="291"/>
      <c r="F40" s="291"/>
      <c r="H40" s="291"/>
      <c r="J40" s="291"/>
    </row>
    <row r="41" spans="2:10" x14ac:dyDescent="0.2">
      <c r="B41" s="291"/>
      <c r="D41" s="291"/>
      <c r="F41" s="291"/>
      <c r="H41" s="291"/>
      <c r="J41" s="291"/>
    </row>
    <row r="42" spans="2:10" x14ac:dyDescent="0.2">
      <c r="B42" s="292"/>
      <c r="D42" s="292"/>
      <c r="F42" s="292"/>
      <c r="H42" s="292"/>
      <c r="J42" s="292"/>
    </row>
  </sheetData>
  <mergeCells count="25">
    <mergeCell ref="B33:B36"/>
    <mergeCell ref="D33:D36"/>
    <mergeCell ref="F33:F36"/>
    <mergeCell ref="H33:H36"/>
    <mergeCell ref="J33:J36"/>
    <mergeCell ref="D1:I1"/>
    <mergeCell ref="D2:I2"/>
    <mergeCell ref="B21:J23"/>
    <mergeCell ref="B27:H30"/>
    <mergeCell ref="J27:J30"/>
    <mergeCell ref="B8:B11"/>
    <mergeCell ref="D8:D11"/>
    <mergeCell ref="F8:F11"/>
    <mergeCell ref="H8:H11"/>
    <mergeCell ref="J8:J11"/>
    <mergeCell ref="B14:B17"/>
    <mergeCell ref="D14:D17"/>
    <mergeCell ref="F14:F17"/>
    <mergeCell ref="H14:H17"/>
    <mergeCell ref="J14:J17"/>
    <mergeCell ref="B39:B42"/>
    <mergeCell ref="D39:D42"/>
    <mergeCell ref="F39:F42"/>
    <mergeCell ref="H39:H42"/>
    <mergeCell ref="J39:J42"/>
  </mergeCells>
  <pageMargins left="0.70866141732283472" right="0.70866141732283472" top="0.22" bottom="0.23" header="0" footer="0"/>
  <pageSetup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O46"/>
  <sheetViews>
    <sheetView workbookViewId="0">
      <pane xSplit="3" ySplit="10" topLeftCell="D32" activePane="bottomRight" state="frozen"/>
      <selection activeCell="A5" sqref="A5"/>
      <selection pane="topRight" activeCell="A5" sqref="A5"/>
      <selection pane="bottomLeft" activeCell="A5" sqref="A5"/>
      <selection pane="bottomRight" activeCellId="1" sqref="C1:H2 A1:O47"/>
    </sheetView>
  </sheetViews>
  <sheetFormatPr baseColWidth="10" defaultRowHeight="12.75" x14ac:dyDescent="0.2"/>
  <cols>
    <col min="1" max="1" width="2.5703125" style="141" customWidth="1"/>
    <col min="2" max="2" width="11.42578125" style="141"/>
    <col min="3" max="3" width="41.28515625" style="141" customWidth="1"/>
    <col min="4" max="15" width="6.140625" style="141" customWidth="1"/>
    <col min="16" max="16384" width="11.42578125" style="141"/>
  </cols>
  <sheetData>
    <row r="1" spans="1:15" ht="18" x14ac:dyDescent="0.25">
      <c r="C1" s="191" t="s">
        <v>1</v>
      </c>
      <c r="D1" s="191"/>
      <c r="E1" s="191"/>
      <c r="F1" s="191"/>
      <c r="G1" s="191"/>
      <c r="H1" s="191"/>
    </row>
    <row r="2" spans="1:15" ht="18" x14ac:dyDescent="0.25">
      <c r="C2" s="191" t="s">
        <v>279</v>
      </c>
      <c r="D2" s="191"/>
      <c r="E2" s="191"/>
      <c r="F2" s="191"/>
      <c r="G2" s="191"/>
      <c r="H2" s="191"/>
    </row>
    <row r="3" spans="1:15" ht="18" x14ac:dyDescent="0.25">
      <c r="A3" s="140" t="s">
        <v>281</v>
      </c>
    </row>
    <row r="4" spans="1:15" x14ac:dyDescent="0.2">
      <c r="A4" s="142" t="str">
        <f>'[1]Caratula POA'!C9</f>
        <v>PROGRAMACIÓN Y PRESUPUESTO</v>
      </c>
    </row>
    <row r="5" spans="1:15" x14ac:dyDescent="0.2">
      <c r="A5" s="142" t="s">
        <v>175</v>
      </c>
    </row>
    <row r="9" spans="1:15" x14ac:dyDescent="0.2">
      <c r="B9" s="143" t="s">
        <v>176</v>
      </c>
      <c r="C9" s="143" t="s">
        <v>177</v>
      </c>
      <c r="D9" s="144"/>
      <c r="E9" s="145"/>
      <c r="F9" s="145"/>
      <c r="G9" s="145"/>
      <c r="H9" s="145"/>
      <c r="I9" s="145" t="s">
        <v>178</v>
      </c>
      <c r="J9" s="145"/>
      <c r="K9" s="145"/>
      <c r="L9" s="145"/>
      <c r="M9" s="145"/>
      <c r="N9" s="145"/>
      <c r="O9" s="146"/>
    </row>
    <row r="10" spans="1:15" x14ac:dyDescent="0.2">
      <c r="B10" s="147"/>
      <c r="C10" s="147"/>
      <c r="D10" s="148" t="s">
        <v>179</v>
      </c>
      <c r="E10" s="148" t="s">
        <v>180</v>
      </c>
      <c r="F10" s="148" t="s">
        <v>181</v>
      </c>
      <c r="G10" s="148" t="s">
        <v>182</v>
      </c>
      <c r="H10" s="148" t="s">
        <v>183</v>
      </c>
      <c r="I10" s="148" t="s">
        <v>184</v>
      </c>
      <c r="J10" s="148" t="s">
        <v>185</v>
      </c>
      <c r="K10" s="148" t="s">
        <v>186</v>
      </c>
      <c r="L10" s="148" t="s">
        <v>187</v>
      </c>
      <c r="M10" s="148" t="s">
        <v>188</v>
      </c>
      <c r="N10" s="148" t="s">
        <v>189</v>
      </c>
      <c r="O10" s="148" t="s">
        <v>190</v>
      </c>
    </row>
    <row r="11" spans="1:15" x14ac:dyDescent="0.2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</row>
    <row r="12" spans="1:15" x14ac:dyDescent="0.2">
      <c r="B12" s="149"/>
      <c r="C12" s="150" t="s">
        <v>191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5" x14ac:dyDescent="0.2">
      <c r="B13" s="149" t="s">
        <v>192</v>
      </c>
      <c r="C13" s="150" t="str">
        <f>'[1]componentes POA'!D1</f>
        <v>ELABORACIÓN DEL PRESUPUESTO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x14ac:dyDescent="0.2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x14ac:dyDescent="0.2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5" x14ac:dyDescent="0.2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2:15" x14ac:dyDescent="0.2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</row>
    <row r="18" spans="2:15" x14ac:dyDescent="0.2">
      <c r="B18" s="149"/>
      <c r="C18" s="150" t="s">
        <v>193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2:15" x14ac:dyDescent="0.2">
      <c r="B19" s="149" t="s">
        <v>192</v>
      </c>
      <c r="C19" s="150" t="str">
        <f>'[1]componentes POA'!C60:G60</f>
        <v>CONTROL PRESUPUESTAL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</row>
    <row r="20" spans="2:15" x14ac:dyDescent="0.2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2:15" x14ac:dyDescent="0.2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2:15" x14ac:dyDescent="0.2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2:15" x14ac:dyDescent="0.2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2:15" x14ac:dyDescent="0.2">
      <c r="B24" s="149"/>
      <c r="C24" s="150" t="s">
        <v>194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</row>
    <row r="25" spans="2:15" x14ac:dyDescent="0.2">
      <c r="B25" s="149" t="s">
        <v>192</v>
      </c>
      <c r="C25" s="150" t="str">
        <f>'[1]componentes POA'!C117:G117</f>
        <v>CUENTA PÚBLICA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</row>
    <row r="26" spans="2:15" x14ac:dyDescent="0.2"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</row>
    <row r="27" spans="2:15" x14ac:dyDescent="0.2"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</row>
    <row r="28" spans="2:15" x14ac:dyDescent="0.2"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  <row r="29" spans="2:15" x14ac:dyDescent="0.2"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</row>
    <row r="30" spans="2:15" x14ac:dyDescent="0.2">
      <c r="B30" s="149"/>
      <c r="C30" s="150" t="s">
        <v>195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  <row r="31" spans="2:15" x14ac:dyDescent="0.2">
      <c r="B31" s="149" t="s">
        <v>192</v>
      </c>
      <c r="C31" s="150" t="str">
        <f>'[1]componentes POA'!C174:G174</f>
        <v>SISTEMA DE EVALUACION DEL DESEMPEÑO (SED)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  <row r="32" spans="2:15" x14ac:dyDescent="0.2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</row>
    <row r="33" spans="2:15" x14ac:dyDescent="0.2"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2:15" x14ac:dyDescent="0.2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</row>
    <row r="35" spans="2:15" x14ac:dyDescent="0.2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</row>
    <row r="36" spans="2:15" x14ac:dyDescent="0.2"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</row>
    <row r="37" spans="2:15" x14ac:dyDescent="0.2"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</row>
    <row r="38" spans="2:15" x14ac:dyDescent="0.2">
      <c r="B38" s="149"/>
      <c r="C38" s="150" t="s">
        <v>196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2:15" x14ac:dyDescent="0.2">
      <c r="B39" s="149"/>
      <c r="C39" s="149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</row>
    <row r="40" spans="2:15" x14ac:dyDescent="0.2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</row>
    <row r="41" spans="2:15" x14ac:dyDescent="0.2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</row>
    <row r="42" spans="2:15" x14ac:dyDescent="0.2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2:15" x14ac:dyDescent="0.2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</row>
    <row r="44" spans="2:15" x14ac:dyDescent="0.2"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2:15" x14ac:dyDescent="0.2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</row>
    <row r="46" spans="2:15" x14ac:dyDescent="0.2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</row>
  </sheetData>
  <mergeCells count="2">
    <mergeCell ref="C1:H1"/>
    <mergeCell ref="C2:H2"/>
  </mergeCells>
  <pageMargins left="0.46" right="0.41" top="0.6" bottom="0.74803149606299213" header="0.31496062992125984" footer="0.31496062992125984"/>
  <pageSetup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opLeftCell="D53" workbookViewId="0">
      <selection activeCellId="1" sqref="E19 A1:P67"/>
    </sheetView>
  </sheetViews>
  <sheetFormatPr baseColWidth="10" defaultRowHeight="12.75" x14ac:dyDescent="0.2"/>
  <cols>
    <col min="3" max="3" width="17.42578125" customWidth="1"/>
  </cols>
  <sheetData>
    <row r="1" spans="1:16" ht="18" x14ac:dyDescent="0.25">
      <c r="B1" s="191" t="s">
        <v>1</v>
      </c>
      <c r="C1" s="191"/>
      <c r="D1" s="191"/>
      <c r="E1" s="191"/>
      <c r="F1" s="191"/>
      <c r="G1" s="191"/>
    </row>
    <row r="2" spans="1:16" ht="18" x14ac:dyDescent="0.25">
      <c r="B2" s="191" t="s">
        <v>279</v>
      </c>
      <c r="C2" s="191"/>
      <c r="D2" s="191"/>
      <c r="E2" s="191"/>
      <c r="F2" s="191"/>
      <c r="G2" s="191"/>
    </row>
    <row r="3" spans="1:16" x14ac:dyDescent="0.2">
      <c r="A3" s="156" t="s">
        <v>281</v>
      </c>
      <c r="B3" s="157"/>
      <c r="C3" s="157"/>
      <c r="D3" s="158"/>
      <c r="E3" s="158"/>
      <c r="F3" s="158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x14ac:dyDescent="0.2">
      <c r="A4" s="156" t="s">
        <v>197</v>
      </c>
      <c r="B4" s="157"/>
      <c r="C4" s="157"/>
      <c r="D4" s="158"/>
      <c r="E4" s="158"/>
      <c r="F4" s="158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x14ac:dyDescent="0.2">
      <c r="A5" s="156" t="s">
        <v>280</v>
      </c>
      <c r="B5" s="157"/>
      <c r="C5" s="157"/>
      <c r="D5" s="158"/>
      <c r="E5" s="158"/>
      <c r="F5" s="158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 x14ac:dyDescent="0.2">
      <c r="A6" s="157"/>
      <c r="B6" s="157"/>
      <c r="C6" s="157"/>
      <c r="D6" s="158"/>
      <c r="E6" s="158"/>
      <c r="F6" s="158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6" x14ac:dyDescent="0.2"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s="159" customFormat="1" ht="9" x14ac:dyDescent="0.15">
      <c r="B8" s="160" t="s">
        <v>198</v>
      </c>
      <c r="C8" s="161" t="str">
        <f>'[1]Egresos Ejercidos Reales'!C6</f>
        <v>PROGRAMACIÓN Y PRESUPUESTO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1:16" s="159" customFormat="1" ht="9" x14ac:dyDescent="0.15"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</row>
    <row r="10" spans="1:16" s="159" customFormat="1" ht="9" x14ac:dyDescent="0.15">
      <c r="B10" s="163" t="s">
        <v>199</v>
      </c>
      <c r="C10" s="163" t="s">
        <v>200</v>
      </c>
      <c r="D10" s="164" t="s">
        <v>107</v>
      </c>
      <c r="E10" s="164" t="s">
        <v>108</v>
      </c>
      <c r="F10" s="164" t="s">
        <v>109</v>
      </c>
      <c r="G10" s="164" t="s">
        <v>110</v>
      </c>
      <c r="H10" s="164" t="s">
        <v>111</v>
      </c>
      <c r="I10" s="164" t="s">
        <v>112</v>
      </c>
      <c r="J10" s="164" t="s">
        <v>113</v>
      </c>
      <c r="K10" s="164" t="s">
        <v>114</v>
      </c>
      <c r="L10" s="164" t="s">
        <v>201</v>
      </c>
      <c r="M10" s="164" t="s">
        <v>116</v>
      </c>
      <c r="N10" s="164" t="s">
        <v>117</v>
      </c>
      <c r="O10" s="164" t="s">
        <v>118</v>
      </c>
      <c r="P10" s="164" t="s">
        <v>66</v>
      </c>
    </row>
    <row r="11" spans="1:16" s="159" customFormat="1" ht="9" x14ac:dyDescent="0.15">
      <c r="B11" s="311" t="s">
        <v>202</v>
      </c>
      <c r="C11" s="312"/>
      <c r="D11" s="165">
        <f>SUM(D12:D16)</f>
        <v>100</v>
      </c>
      <c r="E11" s="165">
        <f t="shared" ref="E11:P11" si="0">SUM(E12:E16)</f>
        <v>0</v>
      </c>
      <c r="F11" s="165">
        <f t="shared" si="0"/>
        <v>0</v>
      </c>
      <c r="G11" s="165">
        <f t="shared" si="0"/>
        <v>0</v>
      </c>
      <c r="H11" s="165">
        <f t="shared" si="0"/>
        <v>0</v>
      </c>
      <c r="I11" s="165">
        <f t="shared" si="0"/>
        <v>0</v>
      </c>
      <c r="J11" s="165">
        <f t="shared" si="0"/>
        <v>0</v>
      </c>
      <c r="K11" s="165">
        <f t="shared" si="0"/>
        <v>0</v>
      </c>
      <c r="L11" s="165">
        <f t="shared" si="0"/>
        <v>0</v>
      </c>
      <c r="M11" s="165">
        <f t="shared" si="0"/>
        <v>0</v>
      </c>
      <c r="N11" s="165">
        <f t="shared" si="0"/>
        <v>0</v>
      </c>
      <c r="O11" s="165">
        <f t="shared" si="0"/>
        <v>0</v>
      </c>
      <c r="P11" s="165">
        <f t="shared" si="0"/>
        <v>100</v>
      </c>
    </row>
    <row r="12" spans="1:16" s="159" customFormat="1" ht="60.75" customHeight="1" x14ac:dyDescent="0.15">
      <c r="B12" s="166">
        <v>1100</v>
      </c>
      <c r="C12" s="167" t="s">
        <v>203</v>
      </c>
      <c r="D12" s="168">
        <v>100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>
        <f t="shared" ref="P12:P17" si="1">SUM(D12:O12)</f>
        <v>100</v>
      </c>
    </row>
    <row r="13" spans="1:16" s="159" customFormat="1" ht="64.5" customHeight="1" x14ac:dyDescent="0.15">
      <c r="B13" s="166">
        <v>1200</v>
      </c>
      <c r="C13" s="167" t="s">
        <v>204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>
        <f t="shared" si="1"/>
        <v>0</v>
      </c>
    </row>
    <row r="14" spans="1:16" s="159" customFormat="1" ht="47.25" customHeight="1" x14ac:dyDescent="0.15">
      <c r="B14" s="166">
        <v>1300</v>
      </c>
      <c r="C14" s="167" t="s">
        <v>205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9">
        <f t="shared" si="1"/>
        <v>0</v>
      </c>
    </row>
    <row r="15" spans="1:16" s="159" customFormat="1" ht="9" x14ac:dyDescent="0.15">
      <c r="B15" s="166">
        <v>1400</v>
      </c>
      <c r="C15" s="170" t="s">
        <v>206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9">
        <f t="shared" si="1"/>
        <v>0</v>
      </c>
    </row>
    <row r="16" spans="1:16" s="159" customFormat="1" ht="18" x14ac:dyDescent="0.15">
      <c r="B16" s="166">
        <v>1500</v>
      </c>
      <c r="C16" s="167" t="s">
        <v>207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9">
        <f t="shared" si="1"/>
        <v>0</v>
      </c>
    </row>
    <row r="17" spans="2:16" s="159" customFormat="1" ht="9" x14ac:dyDescent="0.15">
      <c r="B17" s="171"/>
      <c r="C17" s="172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9">
        <f t="shared" si="1"/>
        <v>0</v>
      </c>
    </row>
    <row r="18" spans="2:16" s="159" customFormat="1" ht="9" x14ac:dyDescent="0.15">
      <c r="B18" s="311" t="s">
        <v>208</v>
      </c>
      <c r="C18" s="312"/>
      <c r="D18" s="173">
        <f>SUM(D19:D26)</f>
        <v>0</v>
      </c>
      <c r="E18" s="173">
        <f>SUM(E19:E26)</f>
        <v>0</v>
      </c>
      <c r="F18" s="173">
        <f t="shared" ref="F18:P18" si="2">SUM(F19:F26)</f>
        <v>0</v>
      </c>
      <c r="G18" s="173">
        <f t="shared" si="2"/>
        <v>0</v>
      </c>
      <c r="H18" s="173">
        <f t="shared" si="2"/>
        <v>0</v>
      </c>
      <c r="I18" s="173">
        <f t="shared" si="2"/>
        <v>0</v>
      </c>
      <c r="J18" s="173">
        <f t="shared" si="2"/>
        <v>0</v>
      </c>
      <c r="K18" s="173">
        <f t="shared" si="2"/>
        <v>0</v>
      </c>
      <c r="L18" s="173">
        <f t="shared" si="2"/>
        <v>0</v>
      </c>
      <c r="M18" s="173">
        <f t="shared" si="2"/>
        <v>0</v>
      </c>
      <c r="N18" s="173">
        <f t="shared" si="2"/>
        <v>0</v>
      </c>
      <c r="O18" s="173">
        <f t="shared" si="2"/>
        <v>0</v>
      </c>
      <c r="P18" s="173">
        <f t="shared" si="2"/>
        <v>0</v>
      </c>
    </row>
    <row r="19" spans="2:16" s="159" customFormat="1" ht="69.75" customHeight="1" x14ac:dyDescent="0.15">
      <c r="B19" s="166">
        <v>2100</v>
      </c>
      <c r="C19" s="174" t="s">
        <v>209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>
        <f t="shared" ref="P19:P27" si="3">SUM(D19:O19)</f>
        <v>0</v>
      </c>
    </row>
    <row r="20" spans="2:16" s="159" customFormat="1" ht="9" x14ac:dyDescent="0.15">
      <c r="B20" s="166">
        <v>2200</v>
      </c>
      <c r="C20" s="170" t="s">
        <v>210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9">
        <f t="shared" si="3"/>
        <v>0</v>
      </c>
    </row>
    <row r="21" spans="2:16" s="159" customFormat="1" ht="71.25" customHeight="1" x14ac:dyDescent="0.15">
      <c r="B21" s="171">
        <v>2400</v>
      </c>
      <c r="C21" s="172" t="s">
        <v>211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9">
        <f t="shared" si="3"/>
        <v>0</v>
      </c>
    </row>
    <row r="22" spans="2:16" s="159" customFormat="1" ht="27" x14ac:dyDescent="0.15">
      <c r="B22" s="171">
        <v>2500</v>
      </c>
      <c r="C22" s="172" t="s">
        <v>212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9">
        <f t="shared" si="3"/>
        <v>0</v>
      </c>
    </row>
    <row r="23" spans="2:16" s="159" customFormat="1" ht="18" x14ac:dyDescent="0.15">
      <c r="B23" s="171">
        <v>2600</v>
      </c>
      <c r="C23" s="172" t="s">
        <v>213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9">
        <f t="shared" si="3"/>
        <v>0</v>
      </c>
    </row>
    <row r="24" spans="2:16" s="159" customFormat="1" ht="27" x14ac:dyDescent="0.15">
      <c r="B24" s="171">
        <v>2700</v>
      </c>
      <c r="C24" s="172" t="s">
        <v>214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>
        <f t="shared" si="3"/>
        <v>0</v>
      </c>
    </row>
    <row r="25" spans="2:16" s="159" customFormat="1" ht="18" x14ac:dyDescent="0.15">
      <c r="B25" s="171">
        <v>2800</v>
      </c>
      <c r="C25" s="172" t="s">
        <v>215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>
        <f t="shared" si="3"/>
        <v>0</v>
      </c>
    </row>
    <row r="26" spans="2:16" s="159" customFormat="1" ht="18" x14ac:dyDescent="0.15">
      <c r="B26" s="171">
        <v>2900</v>
      </c>
      <c r="C26" s="174" t="s">
        <v>216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>
        <f t="shared" si="3"/>
        <v>0</v>
      </c>
    </row>
    <row r="27" spans="2:16" s="159" customFormat="1" ht="9" x14ac:dyDescent="0.15">
      <c r="B27" s="175"/>
      <c r="C27" s="170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>
        <f t="shared" si="3"/>
        <v>0</v>
      </c>
    </row>
    <row r="28" spans="2:16" s="159" customFormat="1" ht="9" x14ac:dyDescent="0.15">
      <c r="B28" s="311" t="s">
        <v>217</v>
      </c>
      <c r="C28" s="312"/>
      <c r="D28" s="173">
        <f>SUM(D29:D37)</f>
        <v>0</v>
      </c>
      <c r="E28" s="173">
        <f t="shared" ref="E28:P28" si="4">SUM(E29:E37)</f>
        <v>0</v>
      </c>
      <c r="F28" s="173">
        <f t="shared" si="4"/>
        <v>0</v>
      </c>
      <c r="G28" s="173">
        <f t="shared" si="4"/>
        <v>0</v>
      </c>
      <c r="H28" s="173">
        <f t="shared" si="4"/>
        <v>0</v>
      </c>
      <c r="I28" s="173">
        <f t="shared" si="4"/>
        <v>0</v>
      </c>
      <c r="J28" s="173">
        <f t="shared" si="4"/>
        <v>0</v>
      </c>
      <c r="K28" s="173">
        <f t="shared" si="4"/>
        <v>0</v>
      </c>
      <c r="L28" s="173">
        <f t="shared" si="4"/>
        <v>0</v>
      </c>
      <c r="M28" s="173">
        <f t="shared" si="4"/>
        <v>0</v>
      </c>
      <c r="N28" s="173">
        <f t="shared" si="4"/>
        <v>0</v>
      </c>
      <c r="O28" s="173">
        <f t="shared" si="4"/>
        <v>0</v>
      </c>
      <c r="P28" s="173">
        <f t="shared" si="4"/>
        <v>0</v>
      </c>
    </row>
    <row r="29" spans="2:16" s="159" customFormat="1" ht="9" x14ac:dyDescent="0.15">
      <c r="B29" s="171">
        <v>3100</v>
      </c>
      <c r="C29" s="176" t="s">
        <v>218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9">
        <f t="shared" ref="P29:P49" si="5">SUM(D29:O29)</f>
        <v>0</v>
      </c>
    </row>
    <row r="30" spans="2:16" s="159" customFormat="1" ht="9" x14ac:dyDescent="0.15">
      <c r="B30" s="171">
        <v>3200</v>
      </c>
      <c r="C30" s="177" t="s">
        <v>219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9">
        <f t="shared" si="5"/>
        <v>0</v>
      </c>
    </row>
    <row r="31" spans="2:16" s="159" customFormat="1" ht="57" customHeight="1" x14ac:dyDescent="0.15">
      <c r="B31" s="171">
        <v>3300</v>
      </c>
      <c r="C31" s="172" t="s">
        <v>220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>
        <f t="shared" si="5"/>
        <v>0</v>
      </c>
    </row>
    <row r="32" spans="2:16" s="159" customFormat="1" ht="72.75" customHeight="1" x14ac:dyDescent="0.15">
      <c r="B32" s="171">
        <v>3400</v>
      </c>
      <c r="C32" s="172" t="s">
        <v>221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9">
        <f t="shared" si="5"/>
        <v>0</v>
      </c>
    </row>
    <row r="33" spans="2:16" s="159" customFormat="1" ht="75" customHeight="1" x14ac:dyDescent="0.15">
      <c r="B33" s="171">
        <v>3500</v>
      </c>
      <c r="C33" s="172" t="s">
        <v>222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9">
        <f t="shared" si="5"/>
        <v>0</v>
      </c>
    </row>
    <row r="34" spans="2:16" s="159" customFormat="1" ht="68.25" customHeight="1" x14ac:dyDescent="0.15">
      <c r="B34" s="171">
        <v>3600</v>
      </c>
      <c r="C34" s="172" t="s">
        <v>223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>
        <f t="shared" si="5"/>
        <v>0</v>
      </c>
    </row>
    <row r="35" spans="2:16" s="159" customFormat="1" ht="9" x14ac:dyDescent="0.15">
      <c r="B35" s="171">
        <v>3700</v>
      </c>
      <c r="C35" s="177" t="s">
        <v>224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>
        <f t="shared" si="5"/>
        <v>0</v>
      </c>
    </row>
    <row r="36" spans="2:16" s="159" customFormat="1" ht="9" x14ac:dyDescent="0.15">
      <c r="B36" s="171">
        <v>3800</v>
      </c>
      <c r="C36" s="177" t="s">
        <v>225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9">
        <f t="shared" si="5"/>
        <v>0</v>
      </c>
    </row>
    <row r="37" spans="2:16" s="159" customFormat="1" ht="9" x14ac:dyDescent="0.15">
      <c r="B37" s="171">
        <v>3900</v>
      </c>
      <c r="C37" s="177" t="s">
        <v>226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9">
        <f t="shared" si="5"/>
        <v>0</v>
      </c>
    </row>
    <row r="38" spans="2:16" s="159" customFormat="1" ht="9" x14ac:dyDescent="0.15">
      <c r="B38" s="178"/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1"/>
      <c r="O38" s="181"/>
      <c r="P38" s="169">
        <f t="shared" si="5"/>
        <v>0</v>
      </c>
    </row>
    <row r="39" spans="2:16" s="159" customFormat="1" ht="9" x14ac:dyDescent="0.15">
      <c r="B39" s="311" t="s">
        <v>227</v>
      </c>
      <c r="C39" s="313"/>
      <c r="D39" s="313"/>
      <c r="E39" s="312"/>
      <c r="F39" s="182"/>
      <c r="G39" s="182"/>
      <c r="H39" s="182"/>
      <c r="I39" s="182"/>
      <c r="J39" s="182"/>
      <c r="K39" s="182"/>
      <c r="L39" s="182"/>
      <c r="M39" s="182"/>
      <c r="N39" s="183"/>
      <c r="O39" s="183"/>
      <c r="P39" s="169">
        <f t="shared" si="5"/>
        <v>0</v>
      </c>
    </row>
    <row r="40" spans="2:16" s="159" customFormat="1" ht="60.75" customHeight="1" x14ac:dyDescent="0.15">
      <c r="B40" s="171">
        <v>4100</v>
      </c>
      <c r="C40" s="172" t="s">
        <v>228</v>
      </c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69">
        <f t="shared" si="5"/>
        <v>0</v>
      </c>
    </row>
    <row r="41" spans="2:16" s="159" customFormat="1" ht="45" customHeight="1" x14ac:dyDescent="0.15">
      <c r="B41" s="171">
        <v>4200</v>
      </c>
      <c r="C41" s="172" t="s">
        <v>229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69">
        <f t="shared" si="5"/>
        <v>0</v>
      </c>
    </row>
    <row r="42" spans="2:16" s="159" customFormat="1" ht="9" x14ac:dyDescent="0.15">
      <c r="B42" s="171">
        <v>4300</v>
      </c>
      <c r="C42" s="177" t="s">
        <v>230</v>
      </c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69">
        <f t="shared" si="5"/>
        <v>0</v>
      </c>
    </row>
    <row r="43" spans="2:16" s="159" customFormat="1" ht="9" x14ac:dyDescent="0.15">
      <c r="B43" s="171">
        <v>4400</v>
      </c>
      <c r="C43" s="177" t="s">
        <v>231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69">
        <f t="shared" si="5"/>
        <v>0</v>
      </c>
    </row>
    <row r="44" spans="2:16" s="159" customFormat="1" ht="9" x14ac:dyDescent="0.15">
      <c r="B44" s="171">
        <v>4500</v>
      </c>
      <c r="C44" s="177" t="s">
        <v>232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69">
        <f t="shared" si="5"/>
        <v>0</v>
      </c>
    </row>
    <row r="45" spans="2:16" s="159" customFormat="1" ht="57" customHeight="1" x14ac:dyDescent="0.15">
      <c r="B45" s="171">
        <v>4600</v>
      </c>
      <c r="C45" s="172" t="s">
        <v>233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69">
        <f t="shared" si="5"/>
        <v>0</v>
      </c>
    </row>
    <row r="46" spans="2:16" s="159" customFormat="1" ht="18" x14ac:dyDescent="0.15">
      <c r="B46" s="171">
        <v>4700</v>
      </c>
      <c r="C46" s="172" t="s">
        <v>234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69">
        <f t="shared" si="5"/>
        <v>0</v>
      </c>
    </row>
    <row r="47" spans="2:16" s="159" customFormat="1" ht="9" x14ac:dyDescent="0.15">
      <c r="B47" s="171">
        <v>4800</v>
      </c>
      <c r="C47" s="177" t="s">
        <v>235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69">
        <f t="shared" si="5"/>
        <v>0</v>
      </c>
    </row>
    <row r="48" spans="2:16" s="159" customFormat="1" ht="9" x14ac:dyDescent="0.15">
      <c r="B48" s="171">
        <v>4900</v>
      </c>
      <c r="C48" s="177" t="s">
        <v>236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69">
        <f t="shared" si="5"/>
        <v>0</v>
      </c>
    </row>
    <row r="49" spans="2:16" s="159" customFormat="1" ht="9" x14ac:dyDescent="0.15">
      <c r="B49" s="179"/>
      <c r="C49" s="179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69">
        <f t="shared" si="5"/>
        <v>0</v>
      </c>
    </row>
    <row r="50" spans="2:16" s="159" customFormat="1" ht="9" x14ac:dyDescent="0.15">
      <c r="B50" s="184" t="s">
        <v>237</v>
      </c>
      <c r="C50" s="185"/>
      <c r="D50" s="173">
        <f>SUM(D51:D59)</f>
        <v>0</v>
      </c>
      <c r="E50" s="173">
        <f t="shared" ref="E50:P50" si="6">SUM(E51:E59)</f>
        <v>0</v>
      </c>
      <c r="F50" s="173">
        <f t="shared" si="6"/>
        <v>0</v>
      </c>
      <c r="G50" s="173">
        <f t="shared" si="6"/>
        <v>0</v>
      </c>
      <c r="H50" s="173">
        <f t="shared" si="6"/>
        <v>0</v>
      </c>
      <c r="I50" s="173">
        <f t="shared" si="6"/>
        <v>0</v>
      </c>
      <c r="J50" s="173">
        <f t="shared" si="6"/>
        <v>0</v>
      </c>
      <c r="K50" s="173">
        <f t="shared" si="6"/>
        <v>0</v>
      </c>
      <c r="L50" s="173">
        <f t="shared" si="6"/>
        <v>0</v>
      </c>
      <c r="M50" s="173">
        <f t="shared" si="6"/>
        <v>0</v>
      </c>
      <c r="N50" s="173">
        <f t="shared" si="6"/>
        <v>0</v>
      </c>
      <c r="O50" s="173">
        <f t="shared" si="6"/>
        <v>0</v>
      </c>
      <c r="P50" s="173">
        <f t="shared" si="6"/>
        <v>0</v>
      </c>
    </row>
    <row r="51" spans="2:16" s="159" customFormat="1" ht="58.5" customHeight="1" x14ac:dyDescent="0.15">
      <c r="B51" s="171">
        <v>5100</v>
      </c>
      <c r="C51" s="172" t="s">
        <v>238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9">
        <f t="shared" ref="P51:P60" si="7">SUM(D51:O51)</f>
        <v>0</v>
      </c>
    </row>
    <row r="52" spans="2:16" s="159" customFormat="1" ht="56.25" customHeight="1" x14ac:dyDescent="0.15">
      <c r="B52" s="171">
        <v>5200</v>
      </c>
      <c r="C52" s="172" t="s">
        <v>239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9">
        <f t="shared" si="7"/>
        <v>0</v>
      </c>
    </row>
    <row r="53" spans="2:16" s="159" customFormat="1" ht="72" customHeight="1" x14ac:dyDescent="0.15">
      <c r="B53" s="171">
        <v>5300</v>
      </c>
      <c r="C53" s="172" t="s">
        <v>240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9">
        <f t="shared" si="7"/>
        <v>0</v>
      </c>
    </row>
    <row r="54" spans="2:16" s="159" customFormat="1" ht="51" customHeight="1" x14ac:dyDescent="0.15">
      <c r="B54" s="171">
        <v>5400</v>
      </c>
      <c r="C54" s="172" t="s">
        <v>241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9">
        <f t="shared" si="7"/>
        <v>0</v>
      </c>
    </row>
    <row r="55" spans="2:16" s="159" customFormat="1" ht="9" x14ac:dyDescent="0.15">
      <c r="B55" s="171">
        <v>5500</v>
      </c>
      <c r="C55" s="177" t="s">
        <v>242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9">
        <f t="shared" si="7"/>
        <v>0</v>
      </c>
    </row>
    <row r="56" spans="2:16" s="159" customFormat="1" ht="54" customHeight="1" x14ac:dyDescent="0.15">
      <c r="B56" s="171">
        <v>5600</v>
      </c>
      <c r="C56" s="172" t="s">
        <v>243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9">
        <f t="shared" si="7"/>
        <v>0</v>
      </c>
    </row>
    <row r="57" spans="2:16" s="159" customFormat="1" ht="9" x14ac:dyDescent="0.15">
      <c r="B57" s="171">
        <v>5700</v>
      </c>
      <c r="C57" s="177" t="s">
        <v>244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9">
        <f t="shared" si="7"/>
        <v>0</v>
      </c>
    </row>
    <row r="58" spans="2:16" s="159" customFormat="1" ht="9" x14ac:dyDescent="0.15">
      <c r="B58" s="171">
        <v>5800</v>
      </c>
      <c r="C58" s="177" t="s">
        <v>245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9">
        <f t="shared" si="7"/>
        <v>0</v>
      </c>
    </row>
    <row r="59" spans="2:16" s="159" customFormat="1" ht="9" x14ac:dyDescent="0.15">
      <c r="B59" s="171">
        <v>5900</v>
      </c>
      <c r="C59" s="177" t="s">
        <v>246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9">
        <f t="shared" si="7"/>
        <v>0</v>
      </c>
    </row>
    <row r="60" spans="2:16" s="159" customFormat="1" ht="9" x14ac:dyDescent="0.15">
      <c r="B60" s="179"/>
      <c r="C60" s="179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69">
        <f t="shared" si="7"/>
        <v>0</v>
      </c>
    </row>
    <row r="61" spans="2:16" s="159" customFormat="1" ht="9" x14ac:dyDescent="0.15">
      <c r="B61" s="311" t="s">
        <v>247</v>
      </c>
      <c r="C61" s="312"/>
      <c r="D61" s="173">
        <f>SUM(D62)</f>
        <v>0</v>
      </c>
      <c r="E61" s="173">
        <f t="shared" ref="E61:P61" si="8">SUM(E62)</f>
        <v>0</v>
      </c>
      <c r="F61" s="173">
        <f t="shared" si="8"/>
        <v>0</v>
      </c>
      <c r="G61" s="173">
        <f t="shared" si="8"/>
        <v>0</v>
      </c>
      <c r="H61" s="173">
        <f t="shared" si="8"/>
        <v>0</v>
      </c>
      <c r="I61" s="173">
        <f t="shared" si="8"/>
        <v>0</v>
      </c>
      <c r="J61" s="173">
        <f t="shared" si="8"/>
        <v>0</v>
      </c>
      <c r="K61" s="173">
        <f t="shared" si="8"/>
        <v>0</v>
      </c>
      <c r="L61" s="173">
        <f t="shared" si="8"/>
        <v>0</v>
      </c>
      <c r="M61" s="173">
        <f t="shared" si="8"/>
        <v>0</v>
      </c>
      <c r="N61" s="173">
        <f t="shared" si="8"/>
        <v>0</v>
      </c>
      <c r="O61" s="173">
        <f t="shared" si="8"/>
        <v>0</v>
      </c>
      <c r="P61" s="173">
        <f t="shared" si="8"/>
        <v>0</v>
      </c>
    </row>
    <row r="62" spans="2:16" s="159" customFormat="1" ht="46.5" customHeight="1" x14ac:dyDescent="0.15">
      <c r="B62" s="171">
        <v>6100</v>
      </c>
      <c r="C62" s="172" t="s">
        <v>248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9">
        <f>SUM(D62:O62)</f>
        <v>0</v>
      </c>
    </row>
    <row r="63" spans="2:16" s="159" customFormat="1" ht="9" x14ac:dyDescent="0.15">
      <c r="B63" s="178"/>
      <c r="C63" s="179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69">
        <f>SUM(D63:O63)</f>
        <v>0</v>
      </c>
    </row>
    <row r="64" spans="2:16" s="159" customFormat="1" ht="9" x14ac:dyDescent="0.15">
      <c r="B64" s="179"/>
      <c r="C64" s="179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69">
        <f>SUM(D64:O64)</f>
        <v>0</v>
      </c>
    </row>
    <row r="65" spans="2:16" s="159" customFormat="1" ht="9" x14ac:dyDescent="0.15">
      <c r="B65" s="311" t="s">
        <v>249</v>
      </c>
      <c r="C65" s="312"/>
      <c r="D65" s="173">
        <f>D61+D50+D28+D18+D11</f>
        <v>100</v>
      </c>
      <c r="E65" s="173">
        <f t="shared" ref="E65:P65" si="9">E61+E50+E28+E18+E11</f>
        <v>0</v>
      </c>
      <c r="F65" s="173">
        <f t="shared" si="9"/>
        <v>0</v>
      </c>
      <c r="G65" s="173">
        <f t="shared" si="9"/>
        <v>0</v>
      </c>
      <c r="H65" s="173">
        <f>H61+H50+H28+H18+H11</f>
        <v>0</v>
      </c>
      <c r="I65" s="173">
        <f t="shared" si="9"/>
        <v>0</v>
      </c>
      <c r="J65" s="173">
        <f t="shared" si="9"/>
        <v>0</v>
      </c>
      <c r="K65" s="173">
        <f t="shared" si="9"/>
        <v>0</v>
      </c>
      <c r="L65" s="173">
        <f t="shared" si="9"/>
        <v>0</v>
      </c>
      <c r="M65" s="173">
        <f t="shared" si="9"/>
        <v>0</v>
      </c>
      <c r="N65" s="173">
        <f t="shared" si="9"/>
        <v>0</v>
      </c>
      <c r="O65" s="173">
        <f t="shared" si="9"/>
        <v>0</v>
      </c>
      <c r="P65" s="173">
        <f t="shared" si="9"/>
        <v>100</v>
      </c>
    </row>
    <row r="66" spans="2:16" s="159" customFormat="1" ht="9" x14ac:dyDescent="0.15"/>
    <row r="67" spans="2:16" s="159" customFormat="1" ht="9" x14ac:dyDescent="0.15"/>
  </sheetData>
  <mergeCells count="8">
    <mergeCell ref="B39:E39"/>
    <mergeCell ref="B61:C61"/>
    <mergeCell ref="B65:C65"/>
    <mergeCell ref="B1:G1"/>
    <mergeCell ref="B2:G2"/>
    <mergeCell ref="B11:C11"/>
    <mergeCell ref="B18:C18"/>
    <mergeCell ref="B28:C28"/>
  </mergeCells>
  <pageMargins left="0.7" right="0.7" top="0.75" bottom="0.75" header="0.3" footer="0.3"/>
  <pageSetup scale="53" fitToHeight="0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workbookViewId="0">
      <selection activeCell="D6" sqref="D6"/>
    </sheetView>
  </sheetViews>
  <sheetFormatPr baseColWidth="10" defaultRowHeight="12.75" x14ac:dyDescent="0.2"/>
  <cols>
    <col min="1" max="1" width="3" customWidth="1"/>
    <col min="3" max="3" width="18.140625" customWidth="1"/>
  </cols>
  <sheetData>
    <row r="1" spans="1:16" ht="18" x14ac:dyDescent="0.25">
      <c r="C1" s="191" t="s">
        <v>1</v>
      </c>
      <c r="D1" s="191"/>
      <c r="E1" s="191"/>
      <c r="F1" s="191"/>
      <c r="G1" s="191"/>
      <c r="H1" s="191"/>
    </row>
    <row r="2" spans="1:16" ht="18" x14ac:dyDescent="0.25">
      <c r="C2" s="191" t="s">
        <v>279</v>
      </c>
      <c r="D2" s="191"/>
      <c r="E2" s="191"/>
      <c r="F2" s="191"/>
      <c r="G2" s="191"/>
      <c r="H2" s="191"/>
    </row>
    <row r="3" spans="1:16" x14ac:dyDescent="0.2">
      <c r="A3" s="156" t="s">
        <v>281</v>
      </c>
      <c r="B3" s="157"/>
      <c r="C3" s="157"/>
      <c r="D3" s="158"/>
      <c r="E3" s="158"/>
      <c r="F3" s="158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x14ac:dyDescent="0.2">
      <c r="A4" s="156" t="s">
        <v>197</v>
      </c>
      <c r="B4" s="157"/>
      <c r="C4" s="157"/>
      <c r="D4" s="158"/>
      <c r="E4" s="158"/>
      <c r="F4" s="158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x14ac:dyDescent="0.2">
      <c r="A5" s="156" t="s">
        <v>282</v>
      </c>
      <c r="B5" s="157"/>
      <c r="C5" s="157"/>
      <c r="D5" s="158"/>
      <c r="E5" s="158"/>
      <c r="F5" s="158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 x14ac:dyDescent="0.2">
      <c r="A6" s="157"/>
      <c r="B6" s="157"/>
      <c r="C6" s="157"/>
      <c r="D6" s="158"/>
      <c r="E6" s="158"/>
      <c r="F6" s="158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6" x14ac:dyDescent="0.2"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s="159" customFormat="1" ht="9" x14ac:dyDescent="0.15">
      <c r="B8" s="160" t="s">
        <v>198</v>
      </c>
      <c r="C8" s="161" t="str">
        <f>'[1]Caratula POA'!C9</f>
        <v>PROGRAMACIÓN Y PRESUPUESTO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1:16" s="159" customFormat="1" ht="9" x14ac:dyDescent="0.15"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</row>
    <row r="10" spans="1:16" s="159" customFormat="1" ht="9" x14ac:dyDescent="0.15">
      <c r="B10" s="163" t="s">
        <v>199</v>
      </c>
      <c r="C10" s="163" t="s">
        <v>200</v>
      </c>
      <c r="D10" s="164" t="s">
        <v>107</v>
      </c>
      <c r="E10" s="164" t="s">
        <v>108</v>
      </c>
      <c r="F10" s="164" t="s">
        <v>109</v>
      </c>
      <c r="G10" s="164" t="s">
        <v>110</v>
      </c>
      <c r="H10" s="164" t="s">
        <v>111</v>
      </c>
      <c r="I10" s="164" t="s">
        <v>112</v>
      </c>
      <c r="J10" s="164" t="s">
        <v>113</v>
      </c>
      <c r="K10" s="164" t="s">
        <v>114</v>
      </c>
      <c r="L10" s="164" t="s">
        <v>201</v>
      </c>
      <c r="M10" s="164" t="s">
        <v>116</v>
      </c>
      <c r="N10" s="164" t="s">
        <v>117</v>
      </c>
      <c r="O10" s="164" t="s">
        <v>118</v>
      </c>
      <c r="P10" s="164" t="s">
        <v>66</v>
      </c>
    </row>
    <row r="11" spans="1:16" s="159" customFormat="1" ht="9" x14ac:dyDescent="0.15">
      <c r="B11" s="311" t="s">
        <v>202</v>
      </c>
      <c r="C11" s="312"/>
      <c r="D11" s="165">
        <f>SUM(D12:D16)</f>
        <v>100</v>
      </c>
      <c r="E11" s="165">
        <f t="shared" ref="E11:P11" si="0">SUM(E12:E16)</f>
        <v>0</v>
      </c>
      <c r="F11" s="165">
        <f t="shared" si="0"/>
        <v>0</v>
      </c>
      <c r="G11" s="165">
        <f t="shared" si="0"/>
        <v>0</v>
      </c>
      <c r="H11" s="165">
        <f t="shared" si="0"/>
        <v>0</v>
      </c>
      <c r="I11" s="165">
        <f t="shared" si="0"/>
        <v>0</v>
      </c>
      <c r="J11" s="165">
        <f t="shared" si="0"/>
        <v>0</v>
      </c>
      <c r="K11" s="165">
        <f t="shared" si="0"/>
        <v>0</v>
      </c>
      <c r="L11" s="165">
        <f t="shared" si="0"/>
        <v>0</v>
      </c>
      <c r="M11" s="165">
        <f t="shared" si="0"/>
        <v>0</v>
      </c>
      <c r="N11" s="165">
        <f t="shared" si="0"/>
        <v>0</v>
      </c>
      <c r="O11" s="165">
        <f t="shared" si="0"/>
        <v>0</v>
      </c>
      <c r="P11" s="165">
        <f t="shared" si="0"/>
        <v>100</v>
      </c>
    </row>
    <row r="12" spans="1:16" s="159" customFormat="1" ht="60.75" customHeight="1" x14ac:dyDescent="0.15">
      <c r="B12" s="166" t="s">
        <v>250</v>
      </c>
      <c r="C12" s="167" t="s">
        <v>203</v>
      </c>
      <c r="D12" s="168">
        <v>100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>
        <f t="shared" ref="P12:P17" si="1">SUM(D12:O12)</f>
        <v>100</v>
      </c>
    </row>
    <row r="13" spans="1:16" s="159" customFormat="1" ht="64.5" customHeight="1" x14ac:dyDescent="0.15">
      <c r="B13" s="166" t="s">
        <v>251</v>
      </c>
      <c r="C13" s="167" t="s">
        <v>204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>
        <f t="shared" si="1"/>
        <v>0</v>
      </c>
    </row>
    <row r="14" spans="1:16" s="159" customFormat="1" ht="47.25" customHeight="1" x14ac:dyDescent="0.15">
      <c r="B14" s="166" t="s">
        <v>252</v>
      </c>
      <c r="C14" s="167" t="s">
        <v>205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9">
        <f t="shared" si="1"/>
        <v>0</v>
      </c>
    </row>
    <row r="15" spans="1:16" s="159" customFormat="1" ht="9" x14ac:dyDescent="0.15">
      <c r="B15" s="166" t="s">
        <v>253</v>
      </c>
      <c r="C15" s="170" t="s">
        <v>206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9">
        <f t="shared" si="1"/>
        <v>0</v>
      </c>
    </row>
    <row r="16" spans="1:16" s="159" customFormat="1" ht="18" x14ac:dyDescent="0.15">
      <c r="B16" s="166" t="s">
        <v>254</v>
      </c>
      <c r="C16" s="167" t="s">
        <v>207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9">
        <f t="shared" si="1"/>
        <v>0</v>
      </c>
    </row>
    <row r="17" spans="2:16" s="159" customFormat="1" ht="9" x14ac:dyDescent="0.15">
      <c r="B17" s="171"/>
      <c r="C17" s="172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9">
        <f t="shared" si="1"/>
        <v>0</v>
      </c>
    </row>
    <row r="18" spans="2:16" s="159" customFormat="1" ht="9" x14ac:dyDescent="0.15">
      <c r="B18" s="311" t="s">
        <v>208</v>
      </c>
      <c r="C18" s="312"/>
      <c r="D18" s="173">
        <f>SUM(D19:D26)</f>
        <v>0</v>
      </c>
      <c r="E18" s="173">
        <f>SUM(E19:E26)</f>
        <v>0</v>
      </c>
      <c r="F18" s="173">
        <f t="shared" ref="F18:P18" si="2">SUM(F19:F26)</f>
        <v>0</v>
      </c>
      <c r="G18" s="173">
        <f t="shared" si="2"/>
        <v>0</v>
      </c>
      <c r="H18" s="173">
        <f t="shared" si="2"/>
        <v>0</v>
      </c>
      <c r="I18" s="173">
        <f t="shared" si="2"/>
        <v>0</v>
      </c>
      <c r="J18" s="173">
        <f t="shared" si="2"/>
        <v>0</v>
      </c>
      <c r="K18" s="173">
        <f t="shared" si="2"/>
        <v>0</v>
      </c>
      <c r="L18" s="173">
        <f t="shared" si="2"/>
        <v>0</v>
      </c>
      <c r="M18" s="173">
        <f t="shared" si="2"/>
        <v>0</v>
      </c>
      <c r="N18" s="173">
        <f t="shared" si="2"/>
        <v>0</v>
      </c>
      <c r="O18" s="173">
        <f t="shared" si="2"/>
        <v>0</v>
      </c>
      <c r="P18" s="173">
        <f t="shared" si="2"/>
        <v>0</v>
      </c>
    </row>
    <row r="19" spans="2:16" s="159" customFormat="1" ht="69.75" customHeight="1" x14ac:dyDescent="0.15">
      <c r="B19" s="166" t="s">
        <v>255</v>
      </c>
      <c r="C19" s="174" t="s">
        <v>209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>
        <f t="shared" ref="P19:P27" si="3">SUM(D19:O19)</f>
        <v>0</v>
      </c>
    </row>
    <row r="20" spans="2:16" s="159" customFormat="1" ht="9" x14ac:dyDescent="0.15">
      <c r="B20" s="166" t="s">
        <v>256</v>
      </c>
      <c r="C20" s="170" t="s">
        <v>210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9">
        <f t="shared" si="3"/>
        <v>0</v>
      </c>
    </row>
    <row r="21" spans="2:16" s="159" customFormat="1" ht="71.25" customHeight="1" x14ac:dyDescent="0.15">
      <c r="B21" s="171" t="s">
        <v>257</v>
      </c>
      <c r="C21" s="172" t="s">
        <v>211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9">
        <f t="shared" si="3"/>
        <v>0</v>
      </c>
    </row>
    <row r="22" spans="2:16" s="159" customFormat="1" ht="27" x14ac:dyDescent="0.15">
      <c r="B22" s="171" t="s">
        <v>258</v>
      </c>
      <c r="C22" s="172" t="s">
        <v>212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9">
        <f t="shared" si="3"/>
        <v>0</v>
      </c>
    </row>
    <row r="23" spans="2:16" s="159" customFormat="1" ht="18" x14ac:dyDescent="0.15">
      <c r="B23" s="171" t="s">
        <v>259</v>
      </c>
      <c r="C23" s="172" t="s">
        <v>213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9">
        <f t="shared" si="3"/>
        <v>0</v>
      </c>
    </row>
    <row r="24" spans="2:16" s="159" customFormat="1" ht="27" x14ac:dyDescent="0.15">
      <c r="B24" s="171" t="s">
        <v>260</v>
      </c>
      <c r="C24" s="172" t="s">
        <v>214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>
        <f t="shared" si="3"/>
        <v>0</v>
      </c>
    </row>
    <row r="25" spans="2:16" s="159" customFormat="1" ht="18" x14ac:dyDescent="0.15">
      <c r="B25" s="171">
        <v>2800</v>
      </c>
      <c r="C25" s="172" t="s">
        <v>215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>
        <f t="shared" si="3"/>
        <v>0</v>
      </c>
    </row>
    <row r="26" spans="2:16" s="159" customFormat="1" ht="18" x14ac:dyDescent="0.15">
      <c r="B26" s="171" t="s">
        <v>261</v>
      </c>
      <c r="C26" s="174" t="s">
        <v>216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>
        <f t="shared" si="3"/>
        <v>0</v>
      </c>
    </row>
    <row r="27" spans="2:16" s="159" customFormat="1" ht="9" x14ac:dyDescent="0.15">
      <c r="B27" s="175"/>
      <c r="C27" s="170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>
        <f t="shared" si="3"/>
        <v>0</v>
      </c>
    </row>
    <row r="28" spans="2:16" s="159" customFormat="1" ht="9" x14ac:dyDescent="0.15">
      <c r="B28" s="311" t="s">
        <v>217</v>
      </c>
      <c r="C28" s="312"/>
      <c r="D28" s="173">
        <f>SUM(D29:D37)</f>
        <v>0</v>
      </c>
      <c r="E28" s="173">
        <f t="shared" ref="E28:P28" si="4">SUM(E29:E37)</f>
        <v>0</v>
      </c>
      <c r="F28" s="173">
        <f t="shared" si="4"/>
        <v>0</v>
      </c>
      <c r="G28" s="173">
        <f t="shared" si="4"/>
        <v>0</v>
      </c>
      <c r="H28" s="173">
        <f t="shared" si="4"/>
        <v>0</v>
      </c>
      <c r="I28" s="173">
        <f t="shared" si="4"/>
        <v>0</v>
      </c>
      <c r="J28" s="173">
        <f t="shared" si="4"/>
        <v>0</v>
      </c>
      <c r="K28" s="173">
        <f t="shared" si="4"/>
        <v>0</v>
      </c>
      <c r="L28" s="173">
        <f t="shared" si="4"/>
        <v>0</v>
      </c>
      <c r="M28" s="173">
        <f t="shared" si="4"/>
        <v>0</v>
      </c>
      <c r="N28" s="173">
        <f t="shared" si="4"/>
        <v>0</v>
      </c>
      <c r="O28" s="173">
        <f t="shared" si="4"/>
        <v>0</v>
      </c>
      <c r="P28" s="173">
        <f t="shared" si="4"/>
        <v>0</v>
      </c>
    </row>
    <row r="29" spans="2:16" s="159" customFormat="1" ht="9" x14ac:dyDescent="0.15">
      <c r="B29" s="171" t="s">
        <v>262</v>
      </c>
      <c r="C29" s="176" t="s">
        <v>218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9">
        <f t="shared" ref="P29:P49" si="5">SUM(D29:O29)</f>
        <v>0</v>
      </c>
    </row>
    <row r="30" spans="2:16" s="159" customFormat="1" ht="9" x14ac:dyDescent="0.15">
      <c r="B30" s="171" t="s">
        <v>263</v>
      </c>
      <c r="C30" s="177" t="s">
        <v>219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9">
        <f t="shared" si="5"/>
        <v>0</v>
      </c>
    </row>
    <row r="31" spans="2:16" s="159" customFormat="1" ht="57" customHeight="1" x14ac:dyDescent="0.15">
      <c r="B31" s="171" t="s">
        <v>264</v>
      </c>
      <c r="C31" s="172" t="s">
        <v>220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>
        <f t="shared" si="5"/>
        <v>0</v>
      </c>
    </row>
    <row r="32" spans="2:16" s="159" customFormat="1" ht="72.75" customHeight="1" x14ac:dyDescent="0.15">
      <c r="B32" s="171" t="s">
        <v>265</v>
      </c>
      <c r="C32" s="172" t="s">
        <v>221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9">
        <f t="shared" si="5"/>
        <v>0</v>
      </c>
    </row>
    <row r="33" spans="2:16" s="159" customFormat="1" ht="75" customHeight="1" x14ac:dyDescent="0.15">
      <c r="B33" s="171" t="s">
        <v>266</v>
      </c>
      <c r="C33" s="172" t="s">
        <v>222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9">
        <f t="shared" si="5"/>
        <v>0</v>
      </c>
    </row>
    <row r="34" spans="2:16" s="159" customFormat="1" ht="68.25" customHeight="1" x14ac:dyDescent="0.15">
      <c r="B34" s="171" t="s">
        <v>267</v>
      </c>
      <c r="C34" s="172" t="s">
        <v>223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>
        <f t="shared" si="5"/>
        <v>0</v>
      </c>
    </row>
    <row r="35" spans="2:16" s="159" customFormat="1" ht="9" x14ac:dyDescent="0.15">
      <c r="B35" s="171" t="s">
        <v>268</v>
      </c>
      <c r="C35" s="177" t="s">
        <v>224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>
        <f t="shared" si="5"/>
        <v>0</v>
      </c>
    </row>
    <row r="36" spans="2:16" s="159" customFormat="1" ht="9" x14ac:dyDescent="0.15">
      <c r="B36" s="171" t="s">
        <v>269</v>
      </c>
      <c r="C36" s="177" t="s">
        <v>225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9">
        <f t="shared" si="5"/>
        <v>0</v>
      </c>
    </row>
    <row r="37" spans="2:16" s="159" customFormat="1" ht="9" x14ac:dyDescent="0.15">
      <c r="B37" s="171" t="s">
        <v>270</v>
      </c>
      <c r="C37" s="177" t="s">
        <v>226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9">
        <f t="shared" si="5"/>
        <v>0</v>
      </c>
    </row>
    <row r="38" spans="2:16" s="159" customFormat="1" ht="9" x14ac:dyDescent="0.15">
      <c r="B38" s="178"/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1"/>
      <c r="O38" s="181"/>
      <c r="P38" s="169">
        <f t="shared" si="5"/>
        <v>0</v>
      </c>
    </row>
    <row r="39" spans="2:16" s="159" customFormat="1" ht="9" x14ac:dyDescent="0.15">
      <c r="B39" s="311" t="s">
        <v>227</v>
      </c>
      <c r="C39" s="313"/>
      <c r="D39" s="313"/>
      <c r="E39" s="312"/>
      <c r="F39" s="182"/>
      <c r="G39" s="182"/>
      <c r="H39" s="182"/>
      <c r="I39" s="182"/>
      <c r="J39" s="182"/>
      <c r="K39" s="182"/>
      <c r="L39" s="182"/>
      <c r="M39" s="182"/>
      <c r="N39" s="183"/>
      <c r="O39" s="183"/>
      <c r="P39" s="169">
        <f t="shared" si="5"/>
        <v>0</v>
      </c>
    </row>
    <row r="40" spans="2:16" s="159" customFormat="1" ht="60.75" customHeight="1" x14ac:dyDescent="0.15">
      <c r="B40" s="171">
        <v>4100</v>
      </c>
      <c r="C40" s="172" t="s">
        <v>228</v>
      </c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69">
        <f t="shared" si="5"/>
        <v>0</v>
      </c>
    </row>
    <row r="41" spans="2:16" s="159" customFormat="1" ht="45" customHeight="1" x14ac:dyDescent="0.15">
      <c r="B41" s="171">
        <v>4200</v>
      </c>
      <c r="C41" s="172" t="s">
        <v>229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69">
        <f t="shared" si="5"/>
        <v>0</v>
      </c>
    </row>
    <row r="42" spans="2:16" s="159" customFormat="1" ht="9" x14ac:dyDescent="0.15">
      <c r="B42" s="171">
        <v>4300</v>
      </c>
      <c r="C42" s="177" t="s">
        <v>230</v>
      </c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69">
        <f t="shared" si="5"/>
        <v>0</v>
      </c>
    </row>
    <row r="43" spans="2:16" s="159" customFormat="1" ht="9" x14ac:dyDescent="0.15">
      <c r="B43" s="171">
        <v>4400</v>
      </c>
      <c r="C43" s="177" t="s">
        <v>231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69">
        <f t="shared" si="5"/>
        <v>0</v>
      </c>
    </row>
    <row r="44" spans="2:16" s="159" customFormat="1" ht="9" x14ac:dyDescent="0.15">
      <c r="B44" s="171">
        <v>4500</v>
      </c>
      <c r="C44" s="177" t="s">
        <v>232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69">
        <f t="shared" si="5"/>
        <v>0</v>
      </c>
    </row>
    <row r="45" spans="2:16" s="159" customFormat="1" ht="57" customHeight="1" x14ac:dyDescent="0.15">
      <c r="B45" s="171">
        <v>4600</v>
      </c>
      <c r="C45" s="172" t="s">
        <v>233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69">
        <f t="shared" si="5"/>
        <v>0</v>
      </c>
    </row>
    <row r="46" spans="2:16" s="159" customFormat="1" ht="18" x14ac:dyDescent="0.15">
      <c r="B46" s="171">
        <v>4700</v>
      </c>
      <c r="C46" s="172" t="s">
        <v>234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69">
        <f t="shared" si="5"/>
        <v>0</v>
      </c>
    </row>
    <row r="47" spans="2:16" s="159" customFormat="1" ht="9" x14ac:dyDescent="0.15">
      <c r="B47" s="171">
        <v>4800</v>
      </c>
      <c r="C47" s="177" t="s">
        <v>235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69">
        <f t="shared" si="5"/>
        <v>0</v>
      </c>
    </row>
    <row r="48" spans="2:16" s="159" customFormat="1" ht="9" x14ac:dyDescent="0.15">
      <c r="B48" s="171">
        <v>4900</v>
      </c>
      <c r="C48" s="177" t="s">
        <v>236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69">
        <f t="shared" si="5"/>
        <v>0</v>
      </c>
    </row>
    <row r="49" spans="2:16" s="159" customFormat="1" ht="9" x14ac:dyDescent="0.15">
      <c r="B49" s="179"/>
      <c r="C49" s="179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69">
        <f t="shared" si="5"/>
        <v>0</v>
      </c>
    </row>
    <row r="50" spans="2:16" s="159" customFormat="1" ht="9" x14ac:dyDescent="0.15">
      <c r="B50" s="184" t="s">
        <v>237</v>
      </c>
      <c r="C50" s="185"/>
      <c r="D50" s="173">
        <f>SUM(D51:D59)</f>
        <v>0</v>
      </c>
      <c r="E50" s="173">
        <f t="shared" ref="E50:P50" si="6">SUM(E51:E59)</f>
        <v>0</v>
      </c>
      <c r="F50" s="173">
        <f t="shared" si="6"/>
        <v>0</v>
      </c>
      <c r="G50" s="173">
        <f t="shared" si="6"/>
        <v>0</v>
      </c>
      <c r="H50" s="173">
        <f t="shared" si="6"/>
        <v>0</v>
      </c>
      <c r="I50" s="173">
        <f t="shared" si="6"/>
        <v>0</v>
      </c>
      <c r="J50" s="173">
        <f t="shared" si="6"/>
        <v>0</v>
      </c>
      <c r="K50" s="173">
        <f t="shared" si="6"/>
        <v>0</v>
      </c>
      <c r="L50" s="173">
        <f t="shared" si="6"/>
        <v>0</v>
      </c>
      <c r="M50" s="173">
        <f t="shared" si="6"/>
        <v>0</v>
      </c>
      <c r="N50" s="173">
        <f t="shared" si="6"/>
        <v>0</v>
      </c>
      <c r="O50" s="173">
        <f t="shared" si="6"/>
        <v>0</v>
      </c>
      <c r="P50" s="173">
        <f t="shared" si="6"/>
        <v>0</v>
      </c>
    </row>
    <row r="51" spans="2:16" s="159" customFormat="1" ht="58.5" customHeight="1" x14ac:dyDescent="0.15">
      <c r="B51" s="171" t="s">
        <v>271</v>
      </c>
      <c r="C51" s="172" t="s">
        <v>238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9">
        <f t="shared" ref="P51:P60" si="7">SUM(D51:O51)</f>
        <v>0</v>
      </c>
    </row>
    <row r="52" spans="2:16" s="159" customFormat="1" ht="56.25" customHeight="1" x14ac:dyDescent="0.15">
      <c r="B52" s="171" t="s">
        <v>272</v>
      </c>
      <c r="C52" s="172" t="s">
        <v>239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9">
        <f t="shared" si="7"/>
        <v>0</v>
      </c>
    </row>
    <row r="53" spans="2:16" s="159" customFormat="1" ht="72" customHeight="1" x14ac:dyDescent="0.15">
      <c r="B53" s="171" t="s">
        <v>273</v>
      </c>
      <c r="C53" s="172" t="s">
        <v>240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9">
        <f t="shared" si="7"/>
        <v>0</v>
      </c>
    </row>
    <row r="54" spans="2:16" s="159" customFormat="1" ht="51" customHeight="1" x14ac:dyDescent="0.15">
      <c r="B54" s="171" t="s">
        <v>274</v>
      </c>
      <c r="C54" s="172" t="s">
        <v>241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9">
        <f t="shared" si="7"/>
        <v>0</v>
      </c>
    </row>
    <row r="55" spans="2:16" s="159" customFormat="1" ht="9" x14ac:dyDescent="0.15">
      <c r="B55" s="171" t="s">
        <v>275</v>
      </c>
      <c r="C55" s="177" t="s">
        <v>242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9">
        <f t="shared" si="7"/>
        <v>0</v>
      </c>
    </row>
    <row r="56" spans="2:16" s="159" customFormat="1" ht="54" customHeight="1" x14ac:dyDescent="0.15">
      <c r="B56" s="171" t="s">
        <v>276</v>
      </c>
      <c r="C56" s="172" t="s">
        <v>243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9">
        <f t="shared" si="7"/>
        <v>0</v>
      </c>
    </row>
    <row r="57" spans="2:16" s="159" customFormat="1" ht="9" x14ac:dyDescent="0.15">
      <c r="B57" s="171">
        <v>5700</v>
      </c>
      <c r="C57" s="177" t="s">
        <v>244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9">
        <f t="shared" si="7"/>
        <v>0</v>
      </c>
    </row>
    <row r="58" spans="2:16" s="159" customFormat="1" ht="9" x14ac:dyDescent="0.15">
      <c r="B58" s="171">
        <v>5800</v>
      </c>
      <c r="C58" s="177" t="s">
        <v>245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9">
        <f t="shared" si="7"/>
        <v>0</v>
      </c>
    </row>
    <row r="59" spans="2:16" s="159" customFormat="1" ht="9" x14ac:dyDescent="0.15">
      <c r="B59" s="171" t="s">
        <v>277</v>
      </c>
      <c r="C59" s="177" t="s">
        <v>246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9">
        <f t="shared" si="7"/>
        <v>0</v>
      </c>
    </row>
    <row r="60" spans="2:16" s="159" customFormat="1" ht="9" x14ac:dyDescent="0.15">
      <c r="B60" s="179"/>
      <c r="C60" s="179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69">
        <f t="shared" si="7"/>
        <v>0</v>
      </c>
    </row>
    <row r="61" spans="2:16" s="159" customFormat="1" ht="9" x14ac:dyDescent="0.15">
      <c r="B61" s="311" t="s">
        <v>247</v>
      </c>
      <c r="C61" s="312"/>
      <c r="D61" s="173">
        <f>SUM(D62)</f>
        <v>0</v>
      </c>
      <c r="E61" s="173">
        <f t="shared" ref="E61:P61" si="8">SUM(E62)</f>
        <v>0</v>
      </c>
      <c r="F61" s="173">
        <f t="shared" si="8"/>
        <v>0</v>
      </c>
      <c r="G61" s="173">
        <f t="shared" si="8"/>
        <v>0</v>
      </c>
      <c r="H61" s="173">
        <f t="shared" si="8"/>
        <v>0</v>
      </c>
      <c r="I61" s="173">
        <f t="shared" si="8"/>
        <v>0</v>
      </c>
      <c r="J61" s="173">
        <f t="shared" si="8"/>
        <v>0</v>
      </c>
      <c r="K61" s="173">
        <f t="shared" si="8"/>
        <v>0</v>
      </c>
      <c r="L61" s="173">
        <f t="shared" si="8"/>
        <v>0</v>
      </c>
      <c r="M61" s="173">
        <f t="shared" si="8"/>
        <v>0</v>
      </c>
      <c r="N61" s="173">
        <f t="shared" si="8"/>
        <v>0</v>
      </c>
      <c r="O61" s="173">
        <f t="shared" si="8"/>
        <v>0</v>
      </c>
      <c r="P61" s="173">
        <f t="shared" si="8"/>
        <v>0</v>
      </c>
    </row>
    <row r="62" spans="2:16" s="159" customFormat="1" ht="46.5" customHeight="1" x14ac:dyDescent="0.15">
      <c r="B62" s="171" t="s">
        <v>278</v>
      </c>
      <c r="C62" s="172" t="s">
        <v>248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9">
        <f>SUM(D62:O62)</f>
        <v>0</v>
      </c>
    </row>
    <row r="63" spans="2:16" s="159" customFormat="1" ht="9" x14ac:dyDescent="0.15">
      <c r="B63" s="178"/>
      <c r="C63" s="179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69">
        <f>SUM(D63:O63)</f>
        <v>0</v>
      </c>
    </row>
    <row r="64" spans="2:16" s="159" customFormat="1" ht="9" x14ac:dyDescent="0.15">
      <c r="B64" s="179"/>
      <c r="C64" s="179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69">
        <f>SUM(D64:O64)</f>
        <v>0</v>
      </c>
    </row>
    <row r="65" spans="2:16" s="159" customFormat="1" ht="9" x14ac:dyDescent="0.15">
      <c r="B65" s="311" t="s">
        <v>249</v>
      </c>
      <c r="C65" s="312"/>
      <c r="D65" s="173">
        <f>D61+D50+D28+D18+D11</f>
        <v>100</v>
      </c>
      <c r="E65" s="173">
        <f t="shared" ref="E65:P65" si="9">E61+E50+E28+E18+E11</f>
        <v>0</v>
      </c>
      <c r="F65" s="173">
        <f t="shared" si="9"/>
        <v>0</v>
      </c>
      <c r="G65" s="173">
        <f t="shared" si="9"/>
        <v>0</v>
      </c>
      <c r="H65" s="173">
        <f>H61+H50+H28+H18+H11</f>
        <v>0</v>
      </c>
      <c r="I65" s="173">
        <f t="shared" si="9"/>
        <v>0</v>
      </c>
      <c r="J65" s="173">
        <f t="shared" si="9"/>
        <v>0</v>
      </c>
      <c r="K65" s="173">
        <f t="shared" si="9"/>
        <v>0</v>
      </c>
      <c r="L65" s="173">
        <f t="shared" si="9"/>
        <v>0</v>
      </c>
      <c r="M65" s="173">
        <f t="shared" si="9"/>
        <v>0</v>
      </c>
      <c r="N65" s="173">
        <f t="shared" si="9"/>
        <v>0</v>
      </c>
      <c r="O65" s="173">
        <f t="shared" si="9"/>
        <v>0</v>
      </c>
      <c r="P65" s="173">
        <f t="shared" si="9"/>
        <v>100</v>
      </c>
    </row>
    <row r="66" spans="2:16" s="159" customFormat="1" ht="9" x14ac:dyDescent="0.15"/>
    <row r="67" spans="2:16" x14ac:dyDescent="0.2"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</row>
    <row r="68" spans="2:16" x14ac:dyDescent="0.2"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</row>
    <row r="69" spans="2:16" x14ac:dyDescent="0.2"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</row>
    <row r="70" spans="2:16" x14ac:dyDescent="0.2"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2:16" x14ac:dyDescent="0.2"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</row>
    <row r="72" spans="2:16" x14ac:dyDescent="0.2"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</row>
    <row r="73" spans="2:16" x14ac:dyDescent="0.2"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</row>
    <row r="74" spans="2:16" x14ac:dyDescent="0.2"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</row>
    <row r="75" spans="2:16" x14ac:dyDescent="0.2"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</row>
    <row r="76" spans="2:16" x14ac:dyDescent="0.2"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2:16" x14ac:dyDescent="0.2"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</row>
    <row r="78" spans="2:16" x14ac:dyDescent="0.2"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</row>
    <row r="79" spans="2:16" x14ac:dyDescent="0.2"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</row>
    <row r="80" spans="2:16" x14ac:dyDescent="0.2"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</row>
    <row r="81" spans="4:16" x14ac:dyDescent="0.2"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</row>
    <row r="82" spans="4:16" x14ac:dyDescent="0.2"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</row>
    <row r="83" spans="4:16" x14ac:dyDescent="0.2"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</row>
    <row r="84" spans="4:16" x14ac:dyDescent="0.2"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</row>
    <row r="85" spans="4:16" x14ac:dyDescent="0.2"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</row>
    <row r="86" spans="4:16" x14ac:dyDescent="0.2"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</row>
    <row r="87" spans="4:16" x14ac:dyDescent="0.2"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</row>
  </sheetData>
  <mergeCells count="8">
    <mergeCell ref="B39:E39"/>
    <mergeCell ref="B61:C61"/>
    <mergeCell ref="B65:C65"/>
    <mergeCell ref="C1:H1"/>
    <mergeCell ref="C2:H2"/>
    <mergeCell ref="B11:C11"/>
    <mergeCell ref="B18:C18"/>
    <mergeCell ref="B28:C28"/>
  </mergeCells>
  <pageMargins left="0.7" right="0.7" top="0.75" bottom="0.75" header="0.3" footer="0.3"/>
  <pageSetup scale="55" fitToHeight="0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Caratula POA 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</vt:vector>
  </TitlesOfParts>
  <Company>Ayuntamiento Tonala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Luis Medrano</cp:lastModifiedBy>
  <cp:lastPrinted>2018-11-27T17:19:06Z</cp:lastPrinted>
  <dcterms:created xsi:type="dcterms:W3CDTF">2018-11-27T16:21:29Z</dcterms:created>
  <dcterms:modified xsi:type="dcterms:W3CDTF">2018-11-27T17:28:00Z</dcterms:modified>
</cp:coreProperties>
</file>