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745" activeTab="1"/>
  </bookViews>
  <sheets>
    <sheet name="Caratula POA" sheetId="6" r:id="rId1"/>
    <sheet name="componentes POA" sheetId="1" r:id="rId2"/>
    <sheet name="beneficiarios" sheetId="16" r:id="rId3"/>
    <sheet name="FORMATO MIR" sheetId="12" r:id="rId4"/>
    <sheet name="Arbol de Problemas" sheetId="17" r:id="rId5"/>
    <sheet name="Arbol de Objetivos" sheetId="18" r:id="rId6"/>
    <sheet name="CRONOGRAMA" sheetId="4" state="hidden" r:id="rId7"/>
    <sheet name="Presupuesto de Egresos" sheetId="14" state="hidden" r:id="rId8"/>
    <sheet name="Egresos Ejercidos Reales" sheetId="15" state="hidden" r:id="rId9"/>
  </sheets>
  <externalReferences>
    <externalReference r:id="rId10"/>
  </externalReferences>
  <definedNames>
    <definedName name="compo1" localSheetId="5">'[1]componentes POA'!$B$44:$J$56</definedName>
    <definedName name="compo1" localSheetId="4">'[1]componentes POA'!$B$44:$J$56</definedName>
    <definedName name="compo1">'componentes POA'!$B$44:$J$56</definedName>
    <definedName name="compo2" localSheetId="5">'[1]componentes POA'!$B$101:$J$113</definedName>
    <definedName name="compo2" localSheetId="4">'[1]componentes POA'!$B$101:$J$113</definedName>
    <definedName name="compo2">'componentes POA'!$B$101:$J$113</definedName>
    <definedName name="compo3" localSheetId="5">'[1]componentes POA'!$B$158:$J$170</definedName>
    <definedName name="compo3" localSheetId="4">'[1]componentes POA'!$B$158:$J$170</definedName>
    <definedName name="compo3">'componentes POA'!$B$158:$J$170</definedName>
    <definedName name="compo4" localSheetId="5">'[1]componentes POA'!$B$215:$J$227</definedName>
    <definedName name="compo4" localSheetId="4">'[1]componentes POA'!$B$215:$J$227</definedName>
    <definedName name="compo4">'componentes POA'!$B$215:$J$227</definedName>
    <definedName name="nombremes" localSheetId="5">'[1]componentes POA'!$E$231:$F$242</definedName>
    <definedName name="nombremes" localSheetId="4">'[1]componentes POA'!$E$231:$F$242</definedName>
    <definedName name="nombremes">'componentes POA'!$E$231:$F$242</definedName>
  </definedNames>
  <calcPr calcId="125725"/>
</workbook>
</file>

<file path=xl/calcChain.xml><?xml version="1.0" encoding="utf-8"?>
<calcChain xmlns="http://schemas.openxmlformats.org/spreadsheetml/2006/main">
  <c r="H31" i="18"/>
  <c r="F31"/>
  <c r="D31"/>
  <c r="B31"/>
  <c r="A2"/>
  <c r="A2" i="17"/>
  <c r="A30" i="16" l="1"/>
  <c r="N35"/>
  <c r="J177" i="1" s="1"/>
  <c r="N34" i="16"/>
  <c r="J176" i="1" s="1"/>
  <c r="N33" i="16"/>
  <c r="J175" i="1" s="1"/>
  <c r="N32" i="16"/>
  <c r="J174" i="1" s="1"/>
  <c r="A22" i="16"/>
  <c r="N27"/>
  <c r="J120" i="1" s="1"/>
  <c r="N26" i="16"/>
  <c r="J119" i="1" s="1"/>
  <c r="N25" i="16"/>
  <c r="J118" i="1" s="1"/>
  <c r="N24" i="16"/>
  <c r="J117" i="1" s="1"/>
  <c r="A14" i="16"/>
  <c r="N19"/>
  <c r="J63" i="1" s="1"/>
  <c r="N18" i="16"/>
  <c r="J62" i="1" s="1"/>
  <c r="N17" i="16"/>
  <c r="J61" i="1" s="1"/>
  <c r="N16" i="16"/>
  <c r="J60" i="1" s="1"/>
  <c r="A6" i="16"/>
  <c r="N11"/>
  <c r="J6" i="1" s="1"/>
  <c r="N10" i="16"/>
  <c r="J5" i="1" s="1"/>
  <c r="N9" i="16"/>
  <c r="J4" i="1" s="1"/>
  <c r="N8" i="16"/>
  <c r="J3" i="1" s="1"/>
  <c r="A2" i="16"/>
  <c r="C6" i="15"/>
  <c r="P62"/>
  <c r="P61"/>
  <c r="P60"/>
  <c r="P59" s="1"/>
  <c r="O59"/>
  <c r="N59"/>
  <c r="M59"/>
  <c r="L59"/>
  <c r="K59"/>
  <c r="J59"/>
  <c r="I59"/>
  <c r="H59"/>
  <c r="G59"/>
  <c r="F59"/>
  <c r="E59"/>
  <c r="D59"/>
  <c r="P58"/>
  <c r="P57"/>
  <c r="P56"/>
  <c r="P55"/>
  <c r="P54"/>
  <c r="P53"/>
  <c r="P52"/>
  <c r="P51"/>
  <c r="P50"/>
  <c r="P49"/>
  <c r="O48"/>
  <c r="N48"/>
  <c r="M48"/>
  <c r="L48"/>
  <c r="K48"/>
  <c r="J48"/>
  <c r="I48"/>
  <c r="H48"/>
  <c r="G48"/>
  <c r="F48"/>
  <c r="E48"/>
  <c r="D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 s="1"/>
  <c r="O26"/>
  <c r="N26"/>
  <c r="M26"/>
  <c r="L26"/>
  <c r="K26"/>
  <c r="J26"/>
  <c r="I26"/>
  <c r="H26"/>
  <c r="G26"/>
  <c r="F26"/>
  <c r="E26"/>
  <c r="D26"/>
  <c r="P25"/>
  <c r="P24"/>
  <c r="P23"/>
  <c r="P22"/>
  <c r="P21"/>
  <c r="P20"/>
  <c r="P19"/>
  <c r="P18"/>
  <c r="P17"/>
  <c r="O16"/>
  <c r="N16"/>
  <c r="M16"/>
  <c r="L16"/>
  <c r="K16"/>
  <c r="J16"/>
  <c r="I16"/>
  <c r="H16"/>
  <c r="G16"/>
  <c r="F16"/>
  <c r="E16"/>
  <c r="D16"/>
  <c r="P15"/>
  <c r="P14"/>
  <c r="P13"/>
  <c r="P12"/>
  <c r="P11"/>
  <c r="P10"/>
  <c r="P9"/>
  <c r="O9"/>
  <c r="N9"/>
  <c r="M9"/>
  <c r="L9"/>
  <c r="K9"/>
  <c r="J9"/>
  <c r="I9"/>
  <c r="H9"/>
  <c r="G9"/>
  <c r="F9"/>
  <c r="E9"/>
  <c r="D9"/>
  <c r="P62" i="14"/>
  <c r="P61"/>
  <c r="P60"/>
  <c r="P59"/>
  <c r="O59"/>
  <c r="N59"/>
  <c r="M59"/>
  <c r="L59"/>
  <c r="K59"/>
  <c r="J59"/>
  <c r="I59"/>
  <c r="H59"/>
  <c r="G59"/>
  <c r="F59"/>
  <c r="E59"/>
  <c r="D59"/>
  <c r="P58"/>
  <c r="P57"/>
  <c r="P56"/>
  <c r="P55"/>
  <c r="P54"/>
  <c r="P53"/>
  <c r="P52"/>
  <c r="P51"/>
  <c r="P50"/>
  <c r="P49"/>
  <c r="P48" s="1"/>
  <c r="O48"/>
  <c r="N48"/>
  <c r="M48"/>
  <c r="L48"/>
  <c r="K48"/>
  <c r="J48"/>
  <c r="I48"/>
  <c r="H48"/>
  <c r="G48"/>
  <c r="F48"/>
  <c r="E48"/>
  <c r="D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O26"/>
  <c r="N26"/>
  <c r="M26"/>
  <c r="L26"/>
  <c r="K26"/>
  <c r="J26"/>
  <c r="I26"/>
  <c r="H26"/>
  <c r="G26"/>
  <c r="F26"/>
  <c r="E26"/>
  <c r="D26"/>
  <c r="P25"/>
  <c r="P24"/>
  <c r="P23"/>
  <c r="P22"/>
  <c r="P21"/>
  <c r="P20"/>
  <c r="P19"/>
  <c r="P18"/>
  <c r="P17"/>
  <c r="P16" s="1"/>
  <c r="O16"/>
  <c r="N16"/>
  <c r="M16"/>
  <c r="L16"/>
  <c r="K16"/>
  <c r="J16"/>
  <c r="I16"/>
  <c r="H16"/>
  <c r="G16"/>
  <c r="F16"/>
  <c r="E16"/>
  <c r="D16"/>
  <c r="P15"/>
  <c r="P14"/>
  <c r="P13"/>
  <c r="P12"/>
  <c r="P11"/>
  <c r="P10"/>
  <c r="P9" s="1"/>
  <c r="O9"/>
  <c r="N9"/>
  <c r="M9"/>
  <c r="L9"/>
  <c r="K9"/>
  <c r="J9"/>
  <c r="I9"/>
  <c r="H9"/>
  <c r="G9"/>
  <c r="F9"/>
  <c r="E9"/>
  <c r="D9"/>
  <c r="A2" i="4"/>
  <c r="H18" i="12"/>
  <c r="H19"/>
  <c r="H20"/>
  <c r="H21"/>
  <c r="C21"/>
  <c r="B21"/>
  <c r="C20"/>
  <c r="B20"/>
  <c r="C18"/>
  <c r="C19"/>
  <c r="B19"/>
  <c r="B18"/>
  <c r="B12"/>
  <c r="B10"/>
  <c r="F45" i="6"/>
  <c r="A47"/>
  <c r="A18" i="12" s="1"/>
  <c r="D47" i="6"/>
  <c r="F47"/>
  <c r="A48"/>
  <c r="A19" i="12" s="1"/>
  <c r="D48" i="6"/>
  <c r="F48"/>
  <c r="A49"/>
  <c r="A20" i="12" s="1"/>
  <c r="D49" i="6"/>
  <c r="F49"/>
  <c r="A50"/>
  <c r="A21" i="12" s="1"/>
  <c r="D50" i="6"/>
  <c r="F50"/>
  <c r="A54"/>
  <c r="A55"/>
  <c r="A56"/>
  <c r="A57"/>
  <c r="D58"/>
  <c r="A7"/>
  <c r="C29" i="4"/>
  <c r="C23"/>
  <c r="C17"/>
  <c r="D172" i="1"/>
  <c r="D115"/>
  <c r="D58"/>
  <c r="D1"/>
  <c r="C11" i="4" s="1"/>
  <c r="P26" i="14" l="1"/>
  <c r="P16" i="15"/>
  <c r="P48"/>
  <c r="D63" i="14"/>
  <c r="B30" i="6" s="1"/>
  <c r="F63" i="14"/>
  <c r="B32" i="6" s="1"/>
  <c r="H63" i="14"/>
  <c r="B34" i="6" s="1"/>
  <c r="J63" i="14"/>
  <c r="B36" i="6" s="1"/>
  <c r="L63" i="14"/>
  <c r="B38" i="6" s="1"/>
  <c r="N63" i="14"/>
  <c r="B40" i="6" s="1"/>
  <c r="P63" i="14"/>
  <c r="D23" i="6" s="1"/>
  <c r="D63" i="15"/>
  <c r="D30" i="6" s="1"/>
  <c r="F63" i="15"/>
  <c r="D32" i="6" s="1"/>
  <c r="H63" i="15"/>
  <c r="D34" i="6" s="1"/>
  <c r="J63" i="15"/>
  <c r="D36" i="6" s="1"/>
  <c r="L63" i="15"/>
  <c r="D38" i="6" s="1"/>
  <c r="N63" i="15"/>
  <c r="D40" i="6" s="1"/>
  <c r="P63" i="15"/>
  <c r="I23" i="6" s="1"/>
  <c r="E63" i="14"/>
  <c r="B31" i="6" s="1"/>
  <c r="G63" i="14"/>
  <c r="B33" i="6" s="1"/>
  <c r="I63" i="14"/>
  <c r="B35" i="6" s="1"/>
  <c r="K63" i="14"/>
  <c r="B37" i="6" s="1"/>
  <c r="M63" i="14"/>
  <c r="B39" i="6" s="1"/>
  <c r="O63" i="14"/>
  <c r="B41" i="6" s="1"/>
  <c r="E63" i="15"/>
  <c r="D31" i="6" s="1"/>
  <c r="G63" i="15"/>
  <c r="D33" i="6" s="1"/>
  <c r="I63" i="15"/>
  <c r="D35" i="6" s="1"/>
  <c r="K63" i="15"/>
  <c r="D37" i="6" s="1"/>
  <c r="M63" i="15"/>
  <c r="D39" i="6" s="1"/>
  <c r="O63" i="15"/>
  <c r="D41" i="6" s="1"/>
  <c r="D42" l="1"/>
  <c r="D227" i="1"/>
  <c r="C227"/>
  <c r="G215"/>
  <c r="F215"/>
  <c r="D170"/>
  <c r="C170"/>
  <c r="G158"/>
  <c r="F158"/>
  <c r="D113"/>
  <c r="C113"/>
  <c r="G101"/>
  <c r="F101"/>
  <c r="D56"/>
  <c r="C56"/>
  <c r="G44"/>
  <c r="F44"/>
  <c r="G45" l="1"/>
  <c r="G46" s="1"/>
  <c r="G102"/>
  <c r="G103" s="1"/>
  <c r="G159"/>
  <c r="G160" s="1"/>
  <c r="G216"/>
  <c r="G217" s="1"/>
  <c r="F45"/>
  <c r="F46" s="1"/>
  <c r="F102"/>
  <c r="F103" s="1"/>
  <c r="F159"/>
  <c r="G49" i="6" s="1"/>
  <c r="F216" i="1"/>
  <c r="F217" s="1"/>
  <c r="F160" l="1"/>
  <c r="I49" i="6"/>
  <c r="I47"/>
  <c r="G47"/>
  <c r="G48"/>
  <c r="B42"/>
  <c r="I50"/>
  <c r="I48"/>
  <c r="G50"/>
  <c r="F218" i="1"/>
  <c r="F161"/>
  <c r="F104"/>
  <c r="G47"/>
  <c r="F47"/>
  <c r="G218"/>
  <c r="G161"/>
  <c r="G104"/>
  <c r="D25" i="6" l="1"/>
  <c r="G105" i="1"/>
  <c r="G162"/>
  <c r="G219"/>
  <c r="F48"/>
  <c r="G48"/>
  <c r="F105"/>
  <c r="F162"/>
  <c r="F219"/>
  <c r="F220" l="1"/>
  <c r="F163"/>
  <c r="F106"/>
  <c r="G49"/>
  <c r="F49"/>
  <c r="G220"/>
  <c r="G163"/>
  <c r="G106"/>
  <c r="G107" l="1"/>
  <c r="G164"/>
  <c r="G221"/>
  <c r="F50"/>
  <c r="G50"/>
  <c r="F107"/>
  <c r="F164"/>
  <c r="F221"/>
  <c r="F222" l="1"/>
  <c r="F165"/>
  <c r="F108"/>
  <c r="G51"/>
  <c r="F51"/>
  <c r="G222"/>
  <c r="G165"/>
  <c r="G108"/>
  <c r="G109" l="1"/>
  <c r="G166"/>
  <c r="G223"/>
  <c r="F52"/>
  <c r="G52"/>
  <c r="F109"/>
  <c r="F166"/>
  <c r="F223"/>
  <c r="F224" l="1"/>
  <c r="F167"/>
  <c r="F110"/>
  <c r="G53"/>
  <c r="F53"/>
  <c r="G224"/>
  <c r="G167"/>
  <c r="G110"/>
  <c r="G111" l="1"/>
  <c r="G168"/>
  <c r="G225"/>
  <c r="F54"/>
  <c r="G54"/>
  <c r="F111"/>
  <c r="F168"/>
  <c r="F225"/>
  <c r="F226" l="1"/>
  <c r="F169"/>
  <c r="F112"/>
  <c r="G55"/>
  <c r="F55"/>
  <c r="G226"/>
  <c r="G169"/>
  <c r="G112"/>
  <c r="G113" l="1"/>
  <c r="G170"/>
  <c r="G227"/>
  <c r="F56"/>
  <c r="I55" s="1"/>
  <c r="G56"/>
  <c r="F113"/>
  <c r="I112" s="1"/>
  <c r="I113" s="1"/>
  <c r="F170"/>
  <c r="J169" s="1"/>
  <c r="J170" s="1"/>
  <c r="F227"/>
  <c r="J226" l="1"/>
  <c r="J227" s="1"/>
  <c r="I226"/>
  <c r="I227" s="1"/>
  <c r="I169"/>
  <c r="I170" s="1"/>
  <c r="J55"/>
  <c r="I216"/>
  <c r="J215"/>
  <c r="J216"/>
  <c r="I215"/>
  <c r="I217"/>
  <c r="J217"/>
  <c r="J218"/>
  <c r="I218"/>
  <c r="I219"/>
  <c r="J219"/>
  <c r="J220"/>
  <c r="I220"/>
  <c r="I221"/>
  <c r="J221"/>
  <c r="J222"/>
  <c r="I222"/>
  <c r="I223"/>
  <c r="J223"/>
  <c r="J224"/>
  <c r="I224"/>
  <c r="I225"/>
  <c r="J225"/>
  <c r="I159"/>
  <c r="J158"/>
  <c r="J159"/>
  <c r="I158"/>
  <c r="I160"/>
  <c r="J160"/>
  <c r="J161"/>
  <c r="I161"/>
  <c r="I162"/>
  <c r="J162"/>
  <c r="J163"/>
  <c r="I163"/>
  <c r="I164"/>
  <c r="J164"/>
  <c r="J165"/>
  <c r="I165"/>
  <c r="I166"/>
  <c r="J166"/>
  <c r="J167"/>
  <c r="I167"/>
  <c r="I168"/>
  <c r="J168"/>
  <c r="I102"/>
  <c r="J101"/>
  <c r="J102"/>
  <c r="I101"/>
  <c r="I103"/>
  <c r="J103"/>
  <c r="J104"/>
  <c r="I104"/>
  <c r="I105"/>
  <c r="J105"/>
  <c r="J106"/>
  <c r="I106"/>
  <c r="I107"/>
  <c r="J107"/>
  <c r="J108"/>
  <c r="I108"/>
  <c r="I109"/>
  <c r="J109"/>
  <c r="J110"/>
  <c r="I110"/>
  <c r="I111"/>
  <c r="J111"/>
  <c r="I45"/>
  <c r="I31" i="6" s="1"/>
  <c r="J45" i="1"/>
  <c r="I44"/>
  <c r="J44"/>
  <c r="J30" i="6" s="1"/>
  <c r="J46" i="1"/>
  <c r="I46"/>
  <c r="I47"/>
  <c r="J47"/>
  <c r="J48"/>
  <c r="I48"/>
  <c r="I49"/>
  <c r="J49"/>
  <c r="J50"/>
  <c r="I50"/>
  <c r="I51"/>
  <c r="J51"/>
  <c r="J52"/>
  <c r="I52"/>
  <c r="I53"/>
  <c r="J53"/>
  <c r="J54"/>
  <c r="I54"/>
  <c r="I56"/>
  <c r="J112"/>
  <c r="J113" s="1"/>
  <c r="I40" i="6" l="1"/>
  <c r="J39"/>
  <c r="I38"/>
  <c r="J37"/>
  <c r="I36"/>
  <c r="J35"/>
  <c r="I34"/>
  <c r="J33"/>
  <c r="I32"/>
  <c r="J31"/>
  <c r="J40"/>
  <c r="I39"/>
  <c r="J38"/>
  <c r="I37"/>
  <c r="J36"/>
  <c r="I35"/>
  <c r="J34"/>
  <c r="I33"/>
  <c r="J32"/>
  <c r="I30"/>
  <c r="J56" i="1"/>
  <c r="J41" i="6"/>
  <c r="J42" s="1"/>
  <c r="I41"/>
  <c r="I42" s="1"/>
  <c r="C6" i="14"/>
</calcChain>
</file>

<file path=xl/sharedStrings.xml><?xml version="1.0" encoding="utf-8"?>
<sst xmlns="http://schemas.openxmlformats.org/spreadsheetml/2006/main" count="582" uniqueCount="293">
  <si>
    <t>Presupuesto Anual Municipal Asignado</t>
  </si>
  <si>
    <t>Presupuesto Anual Municipal Ejercido</t>
  </si>
  <si>
    <t>Porcetanje de Avance</t>
  </si>
  <si>
    <t>Avance Presupuestal Anual</t>
  </si>
  <si>
    <t>Fecha</t>
  </si>
  <si>
    <t>Presupuesto</t>
  </si>
  <si>
    <t>Ejercido</t>
  </si>
  <si>
    <t>Avance</t>
  </si>
  <si>
    <t>Acumulado Anual</t>
  </si>
  <si>
    <t>Componente</t>
  </si>
  <si>
    <t>Uso del Tiempo</t>
  </si>
  <si>
    <t>Nombre</t>
  </si>
  <si>
    <t>Eje</t>
  </si>
  <si>
    <t>Programa</t>
  </si>
  <si>
    <t>Fecha de inicio</t>
  </si>
  <si>
    <t>Fecha de Termino</t>
  </si>
  <si>
    <t>Ultima Actualizacion</t>
  </si>
  <si>
    <t>Actividades</t>
  </si>
  <si>
    <t>Valor Inicial</t>
  </si>
  <si>
    <t>Valor Actual</t>
  </si>
  <si>
    <t>Avance Acum</t>
  </si>
  <si>
    <t>% Anual</t>
  </si>
  <si>
    <t>% de Avance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</si>
  <si>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</si>
  <si>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</si>
  <si>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</si>
  <si>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</si>
  <si>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</si>
  <si>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</si>
  <si>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</si>
  <si>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</si>
  <si>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</si>
  <si>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</si>
  <si>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</si>
  <si>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</si>
  <si>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Proyectos</t>
  </si>
  <si>
    <t>Fines u</t>
  </si>
  <si>
    <t>Objetivos</t>
  </si>
  <si>
    <t xml:space="preserve">Componente 1: </t>
  </si>
  <si>
    <t xml:space="preserve">Componente 2: </t>
  </si>
  <si>
    <t>Componente 3:</t>
  </si>
  <si>
    <t>Componente 4:</t>
  </si>
  <si>
    <t>PROYECTO</t>
  </si>
  <si>
    <t>ACTIVIDADES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</si>
  <si>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</si>
  <si>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</si>
  <si>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</si>
  <si>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</si>
  <si>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</si>
  <si>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</si>
  <si>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</si>
  <si>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</si>
  <si>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</si>
  <si>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</si>
  <si>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</si>
  <si>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</si>
  <si>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</si>
  <si>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E.1.1</t>
  </si>
  <si>
    <t>COMPONENTE 1</t>
  </si>
  <si>
    <t>COMPONENTE 2</t>
  </si>
  <si>
    <t>COMPONENTE 3</t>
  </si>
  <si>
    <t>COMPONENTE 4</t>
  </si>
  <si>
    <t>OTRAS ACTIVIDADES</t>
  </si>
  <si>
    <t>Avance de Pronóstico Total</t>
  </si>
  <si>
    <t>Avance de Pronóstico</t>
  </si>
  <si>
    <t>Pronóstico</t>
  </si>
  <si>
    <t>Pron. Acum</t>
  </si>
  <si>
    <t>Tipo de Indicador:</t>
  </si>
  <si>
    <t>1  Eficacia</t>
  </si>
  <si>
    <t>Misión</t>
  </si>
  <si>
    <t>Visión</t>
  </si>
  <si>
    <t>Descripción</t>
  </si>
  <si>
    <t xml:space="preserve">3  Economía </t>
  </si>
  <si>
    <t>Ultima Actualización</t>
  </si>
  <si>
    <t>Unidad de Medida:</t>
  </si>
  <si>
    <t>Mes:</t>
  </si>
  <si>
    <t>Septiembre</t>
  </si>
  <si>
    <t>Avance Real</t>
  </si>
  <si>
    <t xml:space="preserve">Nombre de Indicador:   </t>
  </si>
  <si>
    <t>1 Ciudadanos</t>
  </si>
  <si>
    <t>Tipo de Indicador</t>
  </si>
  <si>
    <t>2  Mujeres</t>
  </si>
  <si>
    <t>Indicadores:</t>
  </si>
  <si>
    <t>Direccion:</t>
  </si>
  <si>
    <t>Dir. General:</t>
  </si>
  <si>
    <t>2  Eficiencia</t>
  </si>
  <si>
    <t>meses</t>
  </si>
  <si>
    <t>3  Niños</t>
  </si>
  <si>
    <t>4  Adultos Mayores</t>
  </si>
  <si>
    <t>FIN</t>
  </si>
  <si>
    <t>PROPOSITO</t>
  </si>
  <si>
    <t>SUPUESTOS</t>
  </si>
  <si>
    <t>H. AYUNTAMIENTO DE TONALA JALISCO</t>
  </si>
  <si>
    <t>EFECTOS</t>
  </si>
  <si>
    <t>CAUSAS</t>
  </si>
  <si>
    <t>DIRECCION</t>
  </si>
  <si>
    <t>PROGRAMA PMD</t>
  </si>
  <si>
    <t>PLAN MUNICIPAL</t>
  </si>
  <si>
    <t>TIPO</t>
  </si>
  <si>
    <t>DESCRIPCION</t>
  </si>
  <si>
    <t>NOMBRE INDICADOR</t>
  </si>
  <si>
    <t>METODO DE CALCULO</t>
  </si>
  <si>
    <t>FRECUENCIA DE MEDICION</t>
  </si>
  <si>
    <t>MEDIOS DE VERIFICACION</t>
  </si>
  <si>
    <t>TEMPORALIDAD</t>
  </si>
  <si>
    <t>TIPO DE INDICADOR</t>
  </si>
  <si>
    <t>ANUAL</t>
  </si>
  <si>
    <t>4 Eficiencia</t>
  </si>
  <si>
    <t>5 Calidad</t>
  </si>
  <si>
    <t>6 Equidad</t>
  </si>
  <si>
    <t>1 Eficacia</t>
  </si>
  <si>
    <t>2 Cobertura</t>
  </si>
  <si>
    <t>3 Impacto</t>
  </si>
  <si>
    <t>1  Estrategico</t>
  </si>
  <si>
    <t>2  Gestion</t>
  </si>
  <si>
    <t>DIR. DE PROGRAMACION Y PRESUPUESTOS</t>
  </si>
  <si>
    <t>DEPENDENCIA</t>
  </si>
  <si>
    <t>No. Cuenta</t>
  </si>
  <si>
    <t>Concepto</t>
  </si>
  <si>
    <t>Septimbre</t>
  </si>
  <si>
    <t>1100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</si>
  <si>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</si>
  <si>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</si>
  <si>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</si>
  <si>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</si>
  <si>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</si>
  <si>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2000 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</si>
  <si>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</si>
  <si>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</si>
  <si>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</si>
  <si>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</si>
  <si>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</si>
  <si>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</si>
  <si>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</si>
  <si>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</si>
  <si>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3000 Servicios Generales</t>
  </si>
  <si>
    <t>Servicos Basicos</t>
  </si>
  <si>
    <t>Servicios de Arrendamientos</t>
  </si>
  <si>
    <t>Servicios Profesionales, Cientificos, Técnicos y Otros Servicios</t>
  </si>
  <si>
    <t>Servicios Financieros, Bancarios y Comerciales</t>
  </si>
  <si>
    <t>Servicios de Instalación, Reparación, Mantenimiento y Conservación</t>
  </si>
  <si>
    <t>Servicios de Comunicaón Social y Publicidad</t>
  </si>
  <si>
    <t>Servicios de Traslado y Viáticos</t>
  </si>
  <si>
    <t>Servicios Oficiales</t>
  </si>
  <si>
    <t>Otros Servicios Generales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</si>
  <si>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</si>
  <si>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</si>
  <si>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</si>
  <si>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</si>
  <si>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</si>
  <si>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</si>
  <si>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</si>
  <si>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</si>
  <si>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</si>
  <si>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</si>
  <si>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5000 Bienes Muebles, Inmuebles e Intangibles</t>
  </si>
  <si>
    <t>Mobiliario y Equipo de Administració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</si>
  <si>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</si>
  <si>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</si>
  <si>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</si>
  <si>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</si>
  <si>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</si>
  <si>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</si>
  <si>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</si>
  <si>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</si>
  <si>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6000 Inversión Pública</t>
  </si>
  <si>
    <t>Obra Pública en Bienes de Dominio Público</t>
  </si>
  <si>
    <t>TOTAL GENERAL</t>
  </si>
  <si>
    <t>5111-000-000</t>
  </si>
  <si>
    <t>5112-000-000</t>
  </si>
  <si>
    <t>5113-000-000</t>
  </si>
  <si>
    <t>5114-000-000</t>
  </si>
  <si>
    <t>5115-000-000</t>
  </si>
  <si>
    <t>5121-000-000</t>
  </si>
  <si>
    <t>5122-000-000</t>
  </si>
  <si>
    <t>5124-000-000</t>
  </si>
  <si>
    <t>5125-000-000</t>
  </si>
  <si>
    <t>5126-000-000</t>
  </si>
  <si>
    <t>5127-000-000</t>
  </si>
  <si>
    <t>5129-000-000</t>
  </si>
  <si>
    <t>5131-000-000</t>
  </si>
  <si>
    <t>5132-000-000</t>
  </si>
  <si>
    <t>5133-000-000</t>
  </si>
  <si>
    <t>5134-000-000</t>
  </si>
  <si>
    <t>5135-000-000</t>
  </si>
  <si>
    <t>5136-000-000</t>
  </si>
  <si>
    <t>5137-000-000</t>
  </si>
  <si>
    <t>5138-000-000</t>
  </si>
  <si>
    <t>5139-000-000</t>
  </si>
  <si>
    <t>1241-000-000</t>
  </si>
  <si>
    <t>1242-000-000</t>
  </si>
  <si>
    <t>1243-000-000</t>
  </si>
  <si>
    <t>1244-000-000</t>
  </si>
  <si>
    <t>1245-000-000</t>
  </si>
  <si>
    <t>1246-000-000</t>
  </si>
  <si>
    <t>1250-000-000</t>
  </si>
  <si>
    <t>1230-000-000</t>
  </si>
  <si>
    <t>FINES</t>
  </si>
  <si>
    <t>MEDIOS</t>
  </si>
  <si>
    <t>2 Mujeres</t>
  </si>
  <si>
    <t>3 Niños</t>
  </si>
  <si>
    <t>4 Adultos Mayores</t>
  </si>
  <si>
    <t>Beneficiarios:</t>
  </si>
  <si>
    <t>H. AYUNTAMIENTO DE TONALA</t>
  </si>
  <si>
    <t>CRONOGRAMA DE ACTIVIDADES 2016</t>
  </si>
  <si>
    <t>ESTIMACION DE EGRESOS PARA EL EJERCICIO 2016</t>
  </si>
  <si>
    <t>EGRESOS EJERCIDOS EJERCICIO 2016</t>
  </si>
  <si>
    <t>Próposito</t>
  </si>
  <si>
    <t>Tipo de Indicador Próposito:</t>
  </si>
  <si>
    <t>desgloce de beneficiarios 2018</t>
  </si>
  <si>
    <t>MATRIZ DE INDICADORES DE RESULTADOS 2018</t>
  </si>
  <si>
    <t>ARBOL DE PROBLEMAS 2018</t>
  </si>
  <si>
    <t>ARBOL DE OBJETIVOS 2018</t>
  </si>
  <si>
    <t>DIRECCION DE APREMIOS</t>
  </si>
  <si>
    <t>HACIENDA MUNICIPAL</t>
  </si>
  <si>
    <t>Tener el control de las infracciones con el número de expediente para su mejor manejo.</t>
  </si>
  <si>
    <t xml:space="preserve">Recibir de las diferentes Direcciones Infracciones NO pagadas por parte </t>
  </si>
  <si>
    <t xml:space="preserve">del contribuyente para la recuperación del credito a favor  del del Ayuntamiento </t>
  </si>
  <si>
    <t>Constitucional de Tonalá Jalisco.</t>
  </si>
  <si>
    <t>* Recibida la infracción se le registra un numero de expediente para control interno.</t>
  </si>
  <si>
    <t>* Se vacian datos de la infracción a libro de gobierno y base de datos.</t>
  </si>
  <si>
    <t>* Se abre carpeta para cada uno de los expedientes y se archiva</t>
  </si>
  <si>
    <t xml:space="preserve">  para su posterior seguimiento.</t>
  </si>
  <si>
    <t xml:space="preserve">*Se le agrega gastos de administración y notificación a la cantidad que fue calificada </t>
  </si>
  <si>
    <t xml:space="preserve">   la infraccion.</t>
  </si>
  <si>
    <t>GENERACION DE EXPEDIENTES</t>
  </si>
  <si>
    <t>NUMERO DE NOTIFICACIONES</t>
  </si>
  <si>
    <t>Número de Notificaciones</t>
  </si>
  <si>
    <t>2 Gestion</t>
  </si>
  <si>
    <t>Visitar a los contribuyentes a su domicilio para notificarlos del adeudo que tienen con el Ayuntamiento Cosntituconal de Tonalá Jalisco</t>
  </si>
  <si>
    <t>Notificar los adeudos pendientes al contribuyente moroso.</t>
  </si>
  <si>
    <t xml:space="preserve">* Se anexa copia fotostatica de la infracción para llenado un formato de acta </t>
  </si>
  <si>
    <t xml:space="preserve">  de notificacion.</t>
  </si>
  <si>
    <t>* Se  firma y zonifica para su distribucion a los notificadores.</t>
  </si>
  <si>
    <t>* Se visita el domicilio de la infracción para notificar al contribuyente.</t>
  </si>
  <si>
    <t xml:space="preserve">   registrando firmas y se archiva en su expediente.</t>
  </si>
  <si>
    <t>NÚMERO DE EJECUCIONES</t>
  </si>
  <si>
    <t>Número de Ejecuciones</t>
  </si>
  <si>
    <t>Recuperación de ingresos muncipales propios, de los creditos fiscales</t>
  </si>
  <si>
    <t>contraidos con el municipio por contribuyentes morosos.</t>
  </si>
  <si>
    <t>* Extraer expediente original del archivo para anexar los gastos de ejecución,</t>
  </si>
  <si>
    <t>* Anexar copia de la notificación y acta de infracción para vaciar los datos en el formato</t>
  </si>
  <si>
    <t>de requerimiento.</t>
  </si>
  <si>
    <t>* Visita domiciliaria a contribuyentes morosos para su señalamiento de algun bien</t>
  </si>
  <si>
    <t xml:space="preserve">o el embargo </t>
  </si>
  <si>
    <t>datos y se archiva en el expediente.</t>
  </si>
  <si>
    <t>Número de Embargos</t>
  </si>
  <si>
    <t>* substraer legalmente el bien señalado para garantizar el monto correspondiente al adeudo.</t>
  </si>
  <si>
    <t>* Extraer expediente original del archivo para anexar los gastos de embargo y recargos,</t>
  </si>
  <si>
    <t xml:space="preserve"> los datos en el formato de requerimiento.</t>
  </si>
  <si>
    <t>*anexa copia fotostatica de la notificación, ejecucion y acta de infracción para vaciar</t>
  </si>
  <si>
    <t>*se firma y zonifica para su distribucion a los notificadores.</t>
  </si>
  <si>
    <t xml:space="preserve">* Visita domiciliaria a contribuyentes morosos para su extraccion del  bien señalado </t>
  </si>
  <si>
    <t xml:space="preserve">*El notificador entrega el formato de embargo realizado para su vaciado en base de </t>
  </si>
  <si>
    <t>de datos y se archiva en expediente.</t>
  </si>
  <si>
    <t>*Asi mismo se deja embargo resguardado en oficina o bodega.</t>
  </si>
  <si>
    <t xml:space="preserve">* Pasa a firma y zonificacion para su entrega a notificadores </t>
  </si>
  <si>
    <t xml:space="preserve">* El notificador entrega el formato de ejecución realizado para su vaciado en base de </t>
  </si>
  <si>
    <t xml:space="preserve">* El notifcador realiza la notificacion entregando documentacion de Ley al contribuyente </t>
  </si>
  <si>
    <t>Segunda visita de acuerdo al procedimiento administrativo de ejecucion,para requerir el pago del credito fiscal, señalando ó embargando un bien mueble o inmueble para garantizar el pago.</t>
  </si>
  <si>
    <t>Ciudad Honesta y Participativa</t>
  </si>
  <si>
    <t>Eficiente Administracion de los Recursos Financieros</t>
  </si>
  <si>
    <t xml:space="preserve">Eficiente Recaudación </t>
  </si>
  <si>
    <t>Indice de morosidad</t>
  </si>
  <si>
    <t xml:space="preserve">Número de Expedientes </t>
  </si>
  <si>
    <t>Notificaciones Realizadas</t>
  </si>
  <si>
    <t>Ejecuciones Realizadas</t>
  </si>
  <si>
    <t>Embargos Realizados</t>
  </si>
  <si>
    <t xml:space="preserve">Eficiente administración de los recursos financieros </t>
  </si>
  <si>
    <t xml:space="preserve">Eficiente recaudación </t>
  </si>
  <si>
    <t>Indice de eficicia en la administración de recursos</t>
  </si>
  <si>
    <t>Nivel de capacidad de recaudación</t>
  </si>
  <si>
    <t>Número de Espedientes morosos/Número de Expedientes Recuperados</t>
  </si>
  <si>
    <t>Mensual</t>
  </si>
  <si>
    <t>Número de Embargos realizados</t>
  </si>
  <si>
    <t>Listado de Infracciones</t>
  </si>
  <si>
    <t>Base de datos</t>
  </si>
  <si>
    <t xml:space="preserve">Opacidad en la Transparencia y rendición de cuentas
</t>
  </si>
  <si>
    <t xml:space="preserve">Menor desarrollo municipal
</t>
  </si>
  <si>
    <t xml:space="preserve">Menor infraestructura y competitividad municipal 
</t>
  </si>
  <si>
    <t>Ineficiente administración de los recursos financieros</t>
  </si>
  <si>
    <t>Ineficiente sistema de recaudación</t>
  </si>
  <si>
    <t xml:space="preserve">Falta de Control de los expedientes.
</t>
  </si>
  <si>
    <t>Falta de notificaciones al contribuyente</t>
  </si>
  <si>
    <t>Mayor índice de ejecuciones</t>
  </si>
  <si>
    <t>Desatención al seguimiento del índice de morosidad.</t>
  </si>
  <si>
    <t xml:space="preserve">Mejor Transparencia y rendición de cuentas
</t>
  </si>
  <si>
    <t xml:space="preserve">Mayor desarrollo municipal
</t>
  </si>
  <si>
    <t xml:space="preserve">Mayor infraestructura y competitividad municipal 
</t>
  </si>
  <si>
    <t xml:space="preserve">Eficiente sistema de recaudación </t>
  </si>
  <si>
    <t>Somos una Dirección que coordina admintrativamente y Juridicamente la recuperación de los creditos Fiscales,a favor del Ayuntamineto de Tonalá; Jalisco, velando siempre por los intereses y derechos de los ciudadanos y del municipio coadyuvando en el desarrollo integral del Municipio.</t>
  </si>
  <si>
    <t>Tenemos personal altamente capacitado en el area fiscal y sobretodo en el proceso Administrativo de ejecucion, contamos con los recursos materiales eficientes y modernos para el desarrollo de las actividades propias de esta Dirección.</t>
  </si>
  <si>
    <t>NÚMERO DE CAMBIOS DE DEPOSITARIO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</si>
</sst>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_ ;\-0\ "/>
    <numFmt numFmtId="167" formatCode="0_ ;[Red]\-0\ "/>
    <numFmt numFmtId="168" formatCode="#,##0_ ;[Red]\-#,##0\ "/>
  </numFmts>
  <fonts count="3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rgb="FFCCFFCC"/>
      <name val="Arial"/>
      <family val="2"/>
    </font>
    <font>
      <sz val="10"/>
      <color rgb="FF99CCFF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345">
    <xf numFmtId="0" fontId="0" fillId="0" borderId="0" xfId="0"/>
    <xf numFmtId="0" fontId="4" fillId="0" borderId="0" xfId="0" applyFont="1" applyFill="1"/>
    <xf numFmtId="0" fontId="4" fillId="3" borderId="1" xfId="0" applyFont="1" applyFill="1" applyBorder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3" borderId="1" xfId="0" applyFont="1" applyFill="1" applyBorder="1" applyAlignment="1">
      <alignment wrapText="1"/>
    </xf>
    <xf numFmtId="43" fontId="4" fillId="0" borderId="1" xfId="0" applyNumberFormat="1" applyFont="1" applyBorder="1" applyAlignment="1"/>
    <xf numFmtId="0" fontId="4" fillId="0" borderId="0" xfId="0" applyFont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3" borderId="4" xfId="0" applyFont="1" applyFill="1" applyBorder="1" applyAlignment="1"/>
    <xf numFmtId="0" fontId="4" fillId="3" borderId="1" xfId="0" applyFont="1" applyFill="1" applyBorder="1" applyAlignment="1">
      <alignment horizontal="center"/>
    </xf>
    <xf numFmtId="15" fontId="4" fillId="0" borderId="2" xfId="0" applyNumberFormat="1" applyFont="1" applyBorder="1" applyAlignment="1">
      <alignment horizontal="center"/>
    </xf>
    <xf numFmtId="15" fontId="4" fillId="3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/>
    <xf numFmtId="0" fontId="4" fillId="4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9" fontId="4" fillId="0" borderId="4" xfId="3" applyFont="1" applyFill="1" applyBorder="1" applyAlignment="1">
      <alignment horizontal="center"/>
    </xf>
    <xf numFmtId="9" fontId="4" fillId="0" borderId="1" xfId="3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9" fontId="4" fillId="3" borderId="4" xfId="3" applyFont="1" applyFill="1" applyBorder="1" applyAlignment="1">
      <alignment horizontal="center"/>
    </xf>
    <xf numFmtId="9" fontId="4" fillId="3" borderId="1" xfId="3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3" borderId="13" xfId="0" applyFont="1" applyFill="1" applyBorder="1"/>
    <xf numFmtId="0" fontId="4" fillId="3" borderId="14" xfId="0" applyFont="1" applyFill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4" xfId="0" applyFont="1" applyFill="1" applyBorder="1"/>
    <xf numFmtId="15" fontId="4" fillId="0" borderId="0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15" fontId="4" fillId="6" borderId="2" xfId="0" applyNumberFormat="1" applyFont="1" applyFill="1" applyBorder="1" applyAlignment="1">
      <alignment horizontal="center"/>
    </xf>
    <xf numFmtId="164" fontId="4" fillId="6" borderId="1" xfId="1" applyNumberFormat="1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9" fontId="4" fillId="6" borderId="4" xfId="3" applyFont="1" applyFill="1" applyBorder="1" applyAlignment="1">
      <alignment horizontal="center"/>
    </xf>
    <xf numFmtId="9" fontId="4" fillId="6" borderId="1" xfId="3" applyFont="1" applyFill="1" applyBorder="1" applyAlignment="1">
      <alignment horizontal="center"/>
    </xf>
    <xf numFmtId="0" fontId="4" fillId="6" borderId="4" xfId="0" applyFont="1" applyFill="1" applyBorder="1" applyAlignment="1"/>
    <xf numFmtId="49" fontId="4" fillId="7" borderId="8" xfId="0" quotePrefix="1" applyNumberFormat="1" applyFont="1" applyFill="1" applyBorder="1"/>
    <xf numFmtId="49" fontId="4" fillId="7" borderId="10" xfId="0" quotePrefix="1" applyNumberFormat="1" applyFont="1" applyFill="1" applyBorder="1"/>
    <xf numFmtId="49" fontId="4" fillId="7" borderId="5" xfId="0" applyNumberFormat="1" applyFont="1" applyFill="1" applyBorder="1"/>
    <xf numFmtId="49" fontId="4" fillId="5" borderId="8" xfId="0" applyNumberFormat="1" applyFont="1" applyFill="1" applyBorder="1"/>
    <xf numFmtId="49" fontId="4" fillId="5" borderId="8" xfId="0" quotePrefix="1" applyNumberFormat="1" applyFont="1" applyFill="1" applyBorder="1"/>
    <xf numFmtId="49" fontId="4" fillId="5" borderId="10" xfId="0" applyNumberFormat="1" applyFont="1" applyFill="1" applyBorder="1"/>
    <xf numFmtId="49" fontId="4" fillId="5" borderId="5" xfId="0" applyNumberFormat="1" applyFont="1" applyFill="1" applyBorder="1"/>
    <xf numFmtId="9" fontId="4" fillId="0" borderId="4" xfId="3" applyFont="1" applyBorder="1" applyAlignment="1"/>
    <xf numFmtId="9" fontId="4" fillId="3" borderId="4" xfId="3" applyFont="1" applyFill="1" applyBorder="1" applyAlignment="1"/>
    <xf numFmtId="9" fontId="4" fillId="6" borderId="2" xfId="3" applyFont="1" applyFill="1" applyBorder="1" applyAlignment="1"/>
    <xf numFmtId="9" fontId="4" fillId="6" borderId="4" xfId="3" applyFont="1" applyFill="1" applyBorder="1" applyAlignment="1"/>
    <xf numFmtId="9" fontId="4" fillId="0" borderId="1" xfId="3" applyFont="1" applyBorder="1" applyAlignment="1"/>
    <xf numFmtId="9" fontId="4" fillId="3" borderId="1" xfId="3" applyFont="1" applyFill="1" applyBorder="1" applyAlignment="1"/>
    <xf numFmtId="9" fontId="4" fillId="6" borderId="1" xfId="3" applyFont="1" applyFill="1" applyBorder="1" applyAlignment="1"/>
    <xf numFmtId="0" fontId="4" fillId="0" borderId="15" xfId="0" applyFont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8" fillId="7" borderId="0" xfId="0" applyFont="1" applyFill="1"/>
    <xf numFmtId="0" fontId="1" fillId="7" borderId="0" xfId="0" applyFont="1" applyFill="1"/>
    <xf numFmtId="0" fontId="5" fillId="7" borderId="0" xfId="0" applyFont="1" applyFill="1"/>
    <xf numFmtId="0" fontId="1" fillId="7" borderId="1" xfId="0" applyFont="1" applyFill="1" applyBorder="1"/>
    <xf numFmtId="0" fontId="7" fillId="6" borderId="13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/>
    <xf numFmtId="0" fontId="4" fillId="4" borderId="1" xfId="0" applyFont="1" applyFill="1" applyBorder="1" applyAlignment="1">
      <alignment horizontal="center"/>
    </xf>
    <xf numFmtId="9" fontId="4" fillId="7" borderId="2" xfId="0" applyNumberFormat="1" applyFont="1" applyFill="1" applyBorder="1" applyAlignment="1">
      <alignment horizontal="center"/>
    </xf>
    <xf numFmtId="0" fontId="4" fillId="7" borderId="4" xfId="0" applyFont="1" applyFill="1" applyBorder="1" applyAlignment="1"/>
    <xf numFmtId="0" fontId="4" fillId="7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9" fontId="4" fillId="7" borderId="6" xfId="0" applyNumberFormat="1" applyFont="1" applyFill="1" applyBorder="1"/>
    <xf numFmtId="49" fontId="4" fillId="7" borderId="7" xfId="0" applyNumberFormat="1" applyFont="1" applyFill="1" applyBorder="1"/>
    <xf numFmtId="49" fontId="4" fillId="7" borderId="0" xfId="0" applyNumberFormat="1" applyFont="1" applyFill="1" applyBorder="1"/>
    <xf numFmtId="49" fontId="4" fillId="7" borderId="9" xfId="0" applyNumberFormat="1" applyFont="1" applyFill="1" applyBorder="1"/>
    <xf numFmtId="49" fontId="4" fillId="7" borderId="11" xfId="0" applyNumberFormat="1" applyFont="1" applyFill="1" applyBorder="1"/>
    <xf numFmtId="49" fontId="4" fillId="7" borderId="12" xfId="0" applyNumberFormat="1" applyFont="1" applyFill="1" applyBorder="1"/>
    <xf numFmtId="49" fontId="4" fillId="5" borderId="6" xfId="0" applyNumberFormat="1" applyFont="1" applyFill="1" applyBorder="1"/>
    <xf numFmtId="49" fontId="4" fillId="5" borderId="7" xfId="0" applyNumberFormat="1" applyFont="1" applyFill="1" applyBorder="1"/>
    <xf numFmtId="49" fontId="4" fillId="5" borderId="0" xfId="0" applyNumberFormat="1" applyFont="1" applyFill="1" applyBorder="1"/>
    <xf numFmtId="49" fontId="4" fillId="5" borderId="9" xfId="0" applyNumberFormat="1" applyFont="1" applyFill="1" applyBorder="1"/>
    <xf numFmtId="49" fontId="4" fillId="5" borderId="10" xfId="0" quotePrefix="1" applyNumberFormat="1" applyFont="1" applyFill="1" applyBorder="1"/>
    <xf numFmtId="49" fontId="4" fillId="5" borderId="11" xfId="0" applyNumberFormat="1" applyFont="1" applyFill="1" applyBorder="1"/>
    <xf numFmtId="49" fontId="4" fillId="5" borderId="12" xfId="0" applyNumberFormat="1" applyFont="1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0" borderId="1" xfId="0" applyFont="1" applyFill="1" applyBorder="1"/>
    <xf numFmtId="9" fontId="4" fillId="7" borderId="10" xfId="3" applyFont="1" applyFill="1" applyBorder="1" applyAlignment="1">
      <alignment horizontal="center"/>
    </xf>
    <xf numFmtId="9" fontId="4" fillId="7" borderId="12" xfId="3" applyFont="1" applyFill="1" applyBorder="1" applyAlignment="1"/>
    <xf numFmtId="9" fontId="4" fillId="7" borderId="4" xfId="0" applyNumberFormat="1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164" fontId="4" fillId="0" borderId="0" xfId="1" applyNumberFormat="1" applyFont="1" applyFill="1" applyBorder="1" applyAlignment="1"/>
    <xf numFmtId="164" fontId="4" fillId="8" borderId="1" xfId="1" applyNumberFormat="1" applyFont="1" applyFill="1" applyBorder="1" applyAlignment="1"/>
    <xf numFmtId="164" fontId="4" fillId="0" borderId="1" xfId="1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10" fillId="8" borderId="3" xfId="0" applyFont="1" applyFill="1" applyBorder="1" applyAlignment="1"/>
    <xf numFmtId="0" fontId="4" fillId="0" borderId="4" xfId="0" applyFont="1" applyFill="1" applyBorder="1" applyAlignment="1"/>
    <xf numFmtId="3" fontId="9" fillId="0" borderId="4" xfId="0" applyNumberFormat="1" applyFont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3" fontId="13" fillId="6" borderId="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4" fillId="8" borderId="16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/>
    <xf numFmtId="49" fontId="4" fillId="7" borderId="8" xfId="0" applyNumberFormat="1" applyFont="1" applyFill="1" applyBorder="1"/>
    <xf numFmtId="0" fontId="4" fillId="3" borderId="2" xfId="0" applyFont="1" applyFill="1" applyBorder="1" applyAlignment="1"/>
    <xf numFmtId="0" fontId="4" fillId="3" borderId="1" xfId="0" applyFont="1" applyFill="1" applyBorder="1" applyAlignment="1">
      <alignment vertical="center"/>
    </xf>
    <xf numFmtId="0" fontId="4" fillId="0" borderId="1" xfId="0" applyFont="1" applyBorder="1"/>
    <xf numFmtId="0" fontId="4" fillId="8" borderId="1" xfId="0" applyFont="1" applyFill="1" applyBorder="1"/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 wrapText="1"/>
    </xf>
    <xf numFmtId="168" fontId="4" fillId="7" borderId="1" xfId="0" applyNumberFormat="1" applyFont="1" applyFill="1" applyBorder="1" applyAlignment="1"/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5" fillId="7" borderId="0" xfId="4" applyFont="1" applyFill="1"/>
    <xf numFmtId="0" fontId="16" fillId="7" borderId="0" xfId="4" applyFont="1" applyFill="1" applyAlignment="1">
      <alignment horizontal="center"/>
    </xf>
    <xf numFmtId="0" fontId="15" fillId="9" borderId="1" xfId="4" applyFont="1" applyFill="1" applyBorder="1"/>
    <xf numFmtId="0" fontId="15" fillId="9" borderId="13" xfId="4" applyFont="1" applyFill="1" applyBorder="1"/>
    <xf numFmtId="0" fontId="15" fillId="9" borderId="14" xfId="4" applyFont="1" applyFill="1" applyBorder="1"/>
    <xf numFmtId="0" fontId="17" fillId="9" borderId="1" xfId="4" applyFont="1" applyFill="1" applyBorder="1" applyAlignment="1">
      <alignment horizontal="center" vertical="center" wrapText="1"/>
    </xf>
    <xf numFmtId="0" fontId="4" fillId="8" borderId="0" xfId="0" applyFont="1" applyFill="1"/>
    <xf numFmtId="0" fontId="15" fillId="7" borderId="1" xfId="4" applyNumberFormat="1" applyFont="1" applyFill="1" applyBorder="1" applyAlignment="1">
      <alignment vertical="top" wrapText="1"/>
    </xf>
    <xf numFmtId="0" fontId="15" fillId="7" borderId="1" xfId="4" applyNumberFormat="1" applyFont="1" applyFill="1" applyBorder="1" applyAlignment="1">
      <alignment vertical="top"/>
    </xf>
    <xf numFmtId="0" fontId="17" fillId="10" borderId="1" xfId="4" applyNumberFormat="1" applyFont="1" applyFill="1" applyBorder="1" applyAlignment="1">
      <alignment vertical="top"/>
    </xf>
    <xf numFmtId="0" fontId="15" fillId="10" borderId="1" xfId="4" applyNumberFormat="1" applyFont="1" applyFill="1" applyBorder="1" applyAlignment="1">
      <alignment vertical="top"/>
    </xf>
    <xf numFmtId="0" fontId="17" fillId="9" borderId="1" xfId="4" applyNumberFormat="1" applyFont="1" applyFill="1" applyBorder="1" applyAlignment="1">
      <alignment vertical="top" wrapText="1"/>
    </xf>
    <xf numFmtId="164" fontId="4" fillId="6" borderId="1" xfId="1" applyNumberFormat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/>
    <xf numFmtId="0" fontId="18" fillId="0" borderId="0" xfId="0" applyFont="1"/>
    <xf numFmtId="43" fontId="0" fillId="0" borderId="0" xfId="1" applyFont="1"/>
    <xf numFmtId="0" fontId="19" fillId="0" borderId="0" xfId="0" applyFont="1"/>
    <xf numFmtId="0" fontId="19" fillId="0" borderId="0" xfId="0" applyFont="1" applyAlignment="1">
      <alignment horizontal="right"/>
    </xf>
    <xf numFmtId="0" fontId="20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43" fontId="19" fillId="4" borderId="1" xfId="1" applyFont="1" applyFill="1" applyBorder="1" applyAlignment="1">
      <alignment horizontal="center"/>
    </xf>
    <xf numFmtId="43" fontId="19" fillId="11" borderId="1" xfId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43" fontId="21" fillId="0" borderId="1" xfId="1" applyFont="1" applyBorder="1"/>
    <xf numFmtId="43" fontId="21" fillId="11" borderId="1" xfId="1" applyFont="1" applyFill="1" applyBorder="1"/>
    <xf numFmtId="0" fontId="21" fillId="0" borderId="1" xfId="0" applyFont="1" applyBorder="1"/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wrapText="1"/>
    </xf>
    <xf numFmtId="43" fontId="19" fillId="11" borderId="1" xfId="1" applyFont="1" applyFill="1" applyBorder="1"/>
    <xf numFmtId="0" fontId="21" fillId="5" borderId="0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21" fillId="5" borderId="1" xfId="0" applyFont="1" applyFill="1" applyBorder="1" applyAlignment="1">
      <alignment horizontal="left"/>
    </xf>
    <xf numFmtId="0" fontId="21" fillId="5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43" fontId="22" fillId="0" borderId="1" xfId="1" applyFont="1" applyBorder="1"/>
    <xf numFmtId="43" fontId="0" fillId="0" borderId="1" xfId="1" applyFont="1" applyBorder="1"/>
    <xf numFmtId="43" fontId="22" fillId="11" borderId="1" xfId="1" applyFont="1" applyFill="1" applyBorder="1"/>
    <xf numFmtId="43" fontId="0" fillId="11" borderId="1" xfId="1" applyFont="1" applyFill="1" applyBorder="1"/>
    <xf numFmtId="0" fontId="19" fillId="11" borderId="2" xfId="0" applyFont="1" applyFill="1" applyBorder="1" applyAlignment="1"/>
    <xf numFmtId="0" fontId="19" fillId="11" borderId="4" xfId="0" applyFont="1" applyFill="1" applyBorder="1" applyAlignment="1"/>
    <xf numFmtId="0" fontId="24" fillId="7" borderId="0" xfId="4" applyFont="1" applyFill="1"/>
    <xf numFmtId="0" fontId="24" fillId="7" borderId="0" xfId="4" applyFont="1" applyFill="1" applyBorder="1"/>
    <xf numFmtId="0" fontId="25" fillId="7" borderId="0" xfId="4" applyFont="1" applyFill="1"/>
    <xf numFmtId="0" fontId="26" fillId="8" borderId="1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left"/>
    </xf>
    <xf numFmtId="0" fontId="27" fillId="8" borderId="1" xfId="0" applyFont="1" applyFill="1" applyBorder="1" applyAlignment="1">
      <alignment horizontal="left" wrapText="1"/>
    </xf>
    <xf numFmtId="0" fontId="28" fillId="8" borderId="1" xfId="0" applyFont="1" applyFill="1" applyBorder="1" applyAlignment="1">
      <alignment horizontal="center"/>
    </xf>
    <xf numFmtId="168" fontId="4" fillId="7" borderId="1" xfId="0" applyNumberFormat="1" applyFont="1" applyFill="1" applyBorder="1" applyAlignment="1" applyProtection="1"/>
    <xf numFmtId="0" fontId="26" fillId="7" borderId="0" xfId="0" applyFont="1" applyFill="1"/>
    <xf numFmtId="3" fontId="26" fillId="7" borderId="1" xfId="0" applyNumberFormat="1" applyFont="1" applyFill="1" applyBorder="1"/>
    <xf numFmtId="3" fontId="28" fillId="7" borderId="1" xfId="0" applyNumberFormat="1" applyFont="1" applyFill="1" applyBorder="1"/>
    <xf numFmtId="49" fontId="26" fillId="7" borderId="0" xfId="0" applyNumberFormat="1" applyFont="1" applyFill="1"/>
    <xf numFmtId="0" fontId="29" fillId="7" borderId="0" xfId="4" applyFont="1" applyFill="1"/>
    <xf numFmtId="0" fontId="15" fillId="10" borderId="1" xfId="4" applyNumberFormat="1" applyFont="1" applyFill="1" applyBorder="1" applyAlignment="1">
      <alignment vertical="top" wrapText="1"/>
    </xf>
    <xf numFmtId="49" fontId="15" fillId="7" borderId="1" xfId="4" applyNumberFormat="1" applyFont="1" applyFill="1" applyBorder="1" applyAlignment="1">
      <alignment vertical="top" wrapText="1"/>
    </xf>
    <xf numFmtId="49" fontId="4" fillId="7" borderId="5" xfId="0" applyNumberFormat="1" applyFont="1" applyFill="1" applyBorder="1" applyProtection="1"/>
    <xf numFmtId="49" fontId="4" fillId="7" borderId="6" xfId="0" applyNumberFormat="1" applyFont="1" applyFill="1" applyBorder="1" applyProtection="1"/>
    <xf numFmtId="49" fontId="4" fillId="7" borderId="7" xfId="0" applyNumberFormat="1" applyFont="1" applyFill="1" applyBorder="1" applyProtection="1"/>
    <xf numFmtId="49" fontId="4" fillId="7" borderId="8" xfId="0" applyNumberFormat="1" applyFont="1" applyFill="1" applyBorder="1" applyProtection="1"/>
    <xf numFmtId="49" fontId="4" fillId="7" borderId="0" xfId="0" applyNumberFormat="1" applyFont="1" applyFill="1" applyBorder="1" applyProtection="1"/>
    <xf numFmtId="49" fontId="4" fillId="7" borderId="9" xfId="0" applyNumberFormat="1" applyFont="1" applyFill="1" applyBorder="1" applyProtection="1"/>
    <xf numFmtId="49" fontId="4" fillId="7" borderId="8" xfId="0" quotePrefix="1" applyNumberFormat="1" applyFont="1" applyFill="1" applyBorder="1" applyProtection="1"/>
    <xf numFmtId="49" fontId="4" fillId="7" borderId="10" xfId="0" quotePrefix="1" applyNumberFormat="1" applyFont="1" applyFill="1" applyBorder="1" applyProtection="1"/>
    <xf numFmtId="49" fontId="4" fillId="7" borderId="11" xfId="0" applyNumberFormat="1" applyFont="1" applyFill="1" applyBorder="1" applyProtection="1"/>
    <xf numFmtId="49" fontId="4" fillId="7" borderId="12" xfId="0" applyNumberFormat="1" applyFont="1" applyFill="1" applyBorder="1" applyProtection="1"/>
    <xf numFmtId="49" fontId="4" fillId="5" borderId="5" xfId="0" applyNumberFormat="1" applyFont="1" applyFill="1" applyBorder="1" applyProtection="1"/>
    <xf numFmtId="49" fontId="4" fillId="5" borderId="8" xfId="0" applyNumberFormat="1" applyFont="1" applyFill="1" applyBorder="1" applyProtection="1"/>
    <xf numFmtId="49" fontId="4" fillId="5" borderId="0" xfId="0" applyNumberFormat="1" applyFont="1" applyFill="1" applyBorder="1" applyProtection="1"/>
    <xf numFmtId="49" fontId="4" fillId="5" borderId="9" xfId="0" applyNumberFormat="1" applyFont="1" applyFill="1" applyBorder="1" applyProtection="1"/>
    <xf numFmtId="0" fontId="4" fillId="0" borderId="8" xfId="0" applyFont="1" applyBorder="1" applyProtection="1"/>
    <xf numFmtId="0" fontId="4" fillId="0" borderId="0" xfId="0" applyFont="1" applyProtection="1"/>
    <xf numFmtId="49" fontId="4" fillId="5" borderId="10" xfId="0" applyNumberFormat="1" applyFont="1" applyFill="1" applyBorder="1" applyProtection="1"/>
    <xf numFmtId="49" fontId="4" fillId="5" borderId="11" xfId="0" applyNumberFormat="1" applyFont="1" applyFill="1" applyBorder="1" applyProtection="1"/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5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left" vertical="top" wrapText="1"/>
    </xf>
    <xf numFmtId="0" fontId="4" fillId="3" borderId="8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44" fontId="4" fillId="0" borderId="2" xfId="2" applyFont="1" applyBorder="1" applyAlignment="1">
      <alignment horizontal="center"/>
    </xf>
    <xf numFmtId="44" fontId="4" fillId="0" borderId="4" xfId="2" applyFont="1" applyBorder="1" applyAlignment="1">
      <alignment horizontal="center"/>
    </xf>
    <xf numFmtId="44" fontId="4" fillId="3" borderId="2" xfId="2" applyFont="1" applyFill="1" applyBorder="1" applyAlignment="1">
      <alignment horizontal="center"/>
    </xf>
    <xf numFmtId="44" fontId="4" fillId="3" borderId="4" xfId="2" applyFont="1" applyFill="1" applyBorder="1" applyAlignment="1">
      <alignment horizontal="center"/>
    </xf>
    <xf numFmtId="44" fontId="4" fillId="6" borderId="2" xfId="2" applyFont="1" applyFill="1" applyBorder="1" applyAlignment="1">
      <alignment horizontal="center"/>
    </xf>
    <xf numFmtId="44" fontId="4" fillId="6" borderId="4" xfId="2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4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49" fontId="4" fillId="0" borderId="5" xfId="0" applyNumberFormat="1" applyFont="1" applyBorder="1" applyAlignment="1" applyProtection="1">
      <alignment horizontal="left" vertical="top" wrapText="1"/>
    </xf>
    <xf numFmtId="49" fontId="4" fillId="0" borderId="6" xfId="0" applyNumberFormat="1" applyFont="1" applyBorder="1" applyAlignment="1" applyProtection="1">
      <alignment horizontal="left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9" fontId="4" fillId="0" borderId="8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Alignment="1" applyProtection="1">
      <alignment horizontal="left" vertical="top" wrapText="1"/>
    </xf>
    <xf numFmtId="49" fontId="4" fillId="0" borderId="9" xfId="0" applyNumberFormat="1" applyFont="1" applyBorder="1" applyAlignment="1" applyProtection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top" wrapText="1"/>
    </xf>
    <xf numFmtId="49" fontId="4" fillId="0" borderId="11" xfId="0" applyNumberFormat="1" applyFont="1" applyBorder="1" applyAlignment="1" applyProtection="1">
      <alignment horizontal="left" vertical="top" wrapText="1"/>
    </xf>
    <xf numFmtId="49" fontId="4" fillId="0" borderId="12" xfId="0" applyNumberFormat="1" applyFont="1" applyBorder="1" applyAlignment="1" applyProtection="1">
      <alignment horizontal="left" vertical="top" wrapText="1"/>
    </xf>
    <xf numFmtId="167" fontId="4" fillId="0" borderId="2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0" fontId="4" fillId="8" borderId="17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left" vertical="top"/>
    </xf>
    <xf numFmtId="49" fontId="4" fillId="0" borderId="3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left" vertical="top" wrapText="1"/>
    </xf>
    <xf numFmtId="166" fontId="4" fillId="0" borderId="2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/>
    <xf numFmtId="0" fontId="4" fillId="3" borderId="4" xfId="0" applyFont="1" applyFill="1" applyBorder="1" applyAlignment="1"/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0" fontId="15" fillId="7" borderId="2" xfId="4" applyFont="1" applyFill="1" applyBorder="1" applyAlignment="1">
      <alignment horizontal="center"/>
    </xf>
    <xf numFmtId="0" fontId="15" fillId="7" borderId="4" xfId="4" applyFont="1" applyFill="1" applyBorder="1" applyAlignment="1">
      <alignment horizontal="center"/>
    </xf>
    <xf numFmtId="0" fontId="15" fillId="7" borderId="5" xfId="4" applyFont="1" applyFill="1" applyBorder="1" applyAlignment="1">
      <alignment horizontal="center" vertical="top" wrapText="1"/>
    </xf>
    <xf numFmtId="0" fontId="15" fillId="7" borderId="7" xfId="4" applyFont="1" applyFill="1" applyBorder="1" applyAlignment="1">
      <alignment horizontal="center" vertical="top" wrapText="1"/>
    </xf>
    <xf numFmtId="0" fontId="15" fillId="7" borderId="10" xfId="4" applyFont="1" applyFill="1" applyBorder="1" applyAlignment="1">
      <alignment horizontal="center" vertical="top" wrapText="1"/>
    </xf>
    <xf numFmtId="0" fontId="15" fillId="7" borderId="12" xfId="4" applyFont="1" applyFill="1" applyBorder="1" applyAlignment="1">
      <alignment horizontal="center" vertical="top" wrapText="1"/>
    </xf>
    <xf numFmtId="0" fontId="24" fillId="7" borderId="13" xfId="4" applyFont="1" applyFill="1" applyBorder="1" applyAlignment="1">
      <alignment horizontal="center" vertical="center" wrapText="1"/>
    </xf>
    <xf numFmtId="0" fontId="24" fillId="7" borderId="15" xfId="4" applyFont="1" applyFill="1" applyBorder="1" applyAlignment="1">
      <alignment horizontal="center" vertical="center" wrapText="1"/>
    </xf>
    <xf numFmtId="0" fontId="24" fillId="7" borderId="14" xfId="4" applyFont="1" applyFill="1" applyBorder="1" applyAlignment="1">
      <alignment horizontal="center" vertical="center" wrapText="1"/>
    </xf>
    <xf numFmtId="0" fontId="23" fillId="9" borderId="5" xfId="4" applyFont="1" applyFill="1" applyBorder="1" applyAlignment="1">
      <alignment horizontal="center" vertical="center"/>
    </xf>
    <xf numFmtId="0" fontId="23" fillId="9" borderId="6" xfId="4" applyFont="1" applyFill="1" applyBorder="1" applyAlignment="1">
      <alignment horizontal="center" vertical="center"/>
    </xf>
    <xf numFmtId="0" fontId="23" fillId="9" borderId="7" xfId="4" applyFont="1" applyFill="1" applyBorder="1" applyAlignment="1">
      <alignment horizontal="center" vertical="center"/>
    </xf>
    <xf numFmtId="0" fontId="23" fillId="9" borderId="8" xfId="4" applyFont="1" applyFill="1" applyBorder="1" applyAlignment="1">
      <alignment horizontal="center" vertical="center"/>
    </xf>
    <xf numFmtId="0" fontId="23" fillId="9" borderId="0" xfId="4" applyFont="1" applyFill="1" applyBorder="1" applyAlignment="1">
      <alignment horizontal="center" vertical="center"/>
    </xf>
    <xf numFmtId="0" fontId="23" fillId="9" borderId="9" xfId="4" applyFont="1" applyFill="1" applyBorder="1" applyAlignment="1">
      <alignment horizontal="center" vertical="center"/>
    </xf>
    <xf numFmtId="0" fontId="23" fillId="9" borderId="10" xfId="4" applyFont="1" applyFill="1" applyBorder="1" applyAlignment="1">
      <alignment horizontal="center" vertical="center"/>
    </xf>
    <xf numFmtId="0" fontId="23" fillId="9" borderId="11" xfId="4" applyFont="1" applyFill="1" applyBorder="1" applyAlignment="1">
      <alignment horizontal="center" vertical="center"/>
    </xf>
    <xf numFmtId="0" fontId="23" fillId="9" borderId="12" xfId="4" applyFont="1" applyFill="1" applyBorder="1" applyAlignment="1">
      <alignment horizontal="center" vertical="center"/>
    </xf>
    <xf numFmtId="0" fontId="24" fillId="7" borderId="5" xfId="4" applyFont="1" applyFill="1" applyBorder="1" applyAlignment="1">
      <alignment horizontal="center" vertical="center" wrapText="1"/>
    </xf>
    <xf numFmtId="0" fontId="24" fillId="7" borderId="6" xfId="4" applyFont="1" applyFill="1" applyBorder="1" applyAlignment="1">
      <alignment horizontal="center" vertical="center" wrapText="1"/>
    </xf>
    <xf numFmtId="0" fontId="24" fillId="7" borderId="7" xfId="4" applyFont="1" applyFill="1" applyBorder="1" applyAlignment="1">
      <alignment horizontal="center" vertical="center" wrapText="1"/>
    </xf>
    <xf numFmtId="0" fontId="24" fillId="7" borderId="8" xfId="4" applyFont="1" applyFill="1" applyBorder="1" applyAlignment="1">
      <alignment horizontal="center" vertical="center" wrapText="1"/>
    </xf>
    <xf numFmtId="0" fontId="24" fillId="7" borderId="0" xfId="4" applyFont="1" applyFill="1" applyBorder="1" applyAlignment="1">
      <alignment horizontal="center" vertical="center" wrapText="1"/>
    </xf>
    <xf numFmtId="0" fontId="24" fillId="7" borderId="9" xfId="4" applyFont="1" applyFill="1" applyBorder="1" applyAlignment="1">
      <alignment horizontal="center" vertical="center" wrapText="1"/>
    </xf>
    <xf numFmtId="0" fontId="24" fillId="7" borderId="10" xfId="4" applyFont="1" applyFill="1" applyBorder="1" applyAlignment="1">
      <alignment horizontal="center" vertical="center" wrapText="1"/>
    </xf>
    <xf numFmtId="0" fontId="24" fillId="7" borderId="11" xfId="4" applyFont="1" applyFill="1" applyBorder="1" applyAlignment="1">
      <alignment horizontal="center" vertical="center" wrapText="1"/>
    </xf>
    <xf numFmtId="0" fontId="24" fillId="7" borderId="12" xfId="4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left"/>
    </xf>
    <xf numFmtId="0" fontId="19" fillId="11" borderId="4" xfId="0" applyFont="1" applyFill="1" applyBorder="1" applyAlignment="1">
      <alignment horizontal="left"/>
    </xf>
    <xf numFmtId="0" fontId="19" fillId="11" borderId="3" xfId="0" applyFont="1" applyFill="1" applyBorder="1" applyAlignment="1">
      <alignment horizontal="left"/>
    </xf>
  </cellXfs>
  <cellStyles count="5">
    <cellStyle name="Millares" xfId="1" builtinId="3"/>
    <cellStyle name="Moneda" xfId="2" builtinId="4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colors>
    <mruColors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31750</xdr:rowOff>
    </xdr:from>
    <xdr:to>
      <xdr:col>0</xdr:col>
      <xdr:colOff>889000</xdr:colOff>
      <xdr:row>5</xdr:row>
      <xdr:rowOff>82550</xdr:rowOff>
    </xdr:to>
    <xdr:pic>
      <xdr:nvPicPr>
        <xdr:cNvPr id="2" name="1 Imagen" descr="C:\Users\pc1\Pictures\ayuntamiento\escudio de arm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0" y="31750"/>
          <a:ext cx="571500" cy="86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131884</xdr:colOff>
      <xdr:row>0</xdr:row>
      <xdr:rowOff>0</xdr:rowOff>
    </xdr:from>
    <xdr:to>
      <xdr:col>9</xdr:col>
      <xdr:colOff>483577</xdr:colOff>
      <xdr:row>5</xdr:row>
      <xdr:rowOff>136004</xdr:rowOff>
    </xdr:to>
    <xdr:pic>
      <xdr:nvPicPr>
        <xdr:cNvPr id="4" name="3 Imagen" descr="tonala 2015 2018 logo_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23288" y="0"/>
          <a:ext cx="1150327" cy="9419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0</xdr:col>
      <xdr:colOff>771524</xdr:colOff>
      <xdr:row>6</xdr:row>
      <xdr:rowOff>47625</xdr:rowOff>
    </xdr:to>
    <xdr:pic>
      <xdr:nvPicPr>
        <xdr:cNvPr id="2" name="1 Imagen" descr="C:\Users\pc1\Pictures\ayuntamiento\escudio de arm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0"/>
          <a:ext cx="7334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173933</xdr:colOff>
      <xdr:row>0</xdr:row>
      <xdr:rowOff>0</xdr:rowOff>
    </xdr:from>
    <xdr:to>
      <xdr:col>8</xdr:col>
      <xdr:colOff>1405972</xdr:colOff>
      <xdr:row>5</xdr:row>
      <xdr:rowOff>122638</xdr:rowOff>
    </xdr:to>
    <xdr:pic>
      <xdr:nvPicPr>
        <xdr:cNvPr id="4" name="3 Imagen" descr="tonala 2015 2018 logo_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34129" y="0"/>
          <a:ext cx="1232039" cy="10088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38100</xdr:rowOff>
    </xdr:from>
    <xdr:to>
      <xdr:col>5</xdr:col>
      <xdr:colOff>600075</xdr:colOff>
      <xdr:row>17</xdr:row>
      <xdr:rowOff>123825</xdr:rowOff>
    </xdr:to>
    <xdr:cxnSp macro="">
      <xdr:nvCxnSpPr>
        <xdr:cNvPr id="2" name="4 Conector recto de flecha"/>
        <xdr:cNvCxnSpPr/>
      </xdr:nvCxnSpPr>
      <xdr:spPr>
        <a:xfrm flipV="1">
          <a:off x="3933825" y="2447925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15</xdr:row>
      <xdr:rowOff>38100</xdr:rowOff>
    </xdr:from>
    <xdr:to>
      <xdr:col>3</xdr:col>
      <xdr:colOff>571500</xdr:colOff>
      <xdr:row>17</xdr:row>
      <xdr:rowOff>123825</xdr:rowOff>
    </xdr:to>
    <xdr:cxnSp macro="">
      <xdr:nvCxnSpPr>
        <xdr:cNvPr id="3" name="5 Conector recto de flecha"/>
        <xdr:cNvCxnSpPr/>
      </xdr:nvCxnSpPr>
      <xdr:spPr>
        <a:xfrm flipV="1">
          <a:off x="2381250" y="2447925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628650</xdr:colOff>
      <xdr:row>15</xdr:row>
      <xdr:rowOff>28575</xdr:rowOff>
    </xdr:from>
    <xdr:to>
      <xdr:col>7</xdr:col>
      <xdr:colOff>628650</xdr:colOff>
      <xdr:row>17</xdr:row>
      <xdr:rowOff>114300</xdr:rowOff>
    </xdr:to>
    <xdr:cxnSp macro="">
      <xdr:nvCxnSpPr>
        <xdr:cNvPr id="4" name="6 Conector recto de flecha"/>
        <xdr:cNvCxnSpPr/>
      </xdr:nvCxnSpPr>
      <xdr:spPr>
        <a:xfrm flipV="1">
          <a:off x="5486400" y="24384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103984</xdr:colOff>
      <xdr:row>21</xdr:row>
      <xdr:rowOff>29369</xdr:rowOff>
    </xdr:from>
    <xdr:to>
      <xdr:col>4</xdr:col>
      <xdr:colOff>105572</xdr:colOff>
      <xdr:row>23</xdr:row>
      <xdr:rowOff>134144</xdr:rowOff>
    </xdr:to>
    <xdr:cxnSp macro="">
      <xdr:nvCxnSpPr>
        <xdr:cNvPr id="5" name="8 Conector recto de flecha"/>
        <xdr:cNvCxnSpPr/>
      </xdr:nvCxnSpPr>
      <xdr:spPr>
        <a:xfrm rot="5400000" flipH="1" flipV="1">
          <a:off x="2947990" y="3557588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608807</xdr:colOff>
      <xdr:row>28</xdr:row>
      <xdr:rowOff>10319</xdr:rowOff>
    </xdr:from>
    <xdr:to>
      <xdr:col>5</xdr:col>
      <xdr:colOff>610395</xdr:colOff>
      <xdr:row>29</xdr:row>
      <xdr:rowOff>134144</xdr:rowOff>
    </xdr:to>
    <xdr:cxnSp macro="">
      <xdr:nvCxnSpPr>
        <xdr:cNvPr id="6" name="10 Conector recto de flecha"/>
        <xdr:cNvCxnSpPr/>
      </xdr:nvCxnSpPr>
      <xdr:spPr>
        <a:xfrm rot="5400000" flipH="1" flipV="1">
          <a:off x="3805238" y="4538663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580234</xdr:colOff>
      <xdr:row>28</xdr:row>
      <xdr:rowOff>19843</xdr:rowOff>
    </xdr:from>
    <xdr:to>
      <xdr:col>3</xdr:col>
      <xdr:colOff>581822</xdr:colOff>
      <xdr:row>29</xdr:row>
      <xdr:rowOff>143668</xdr:rowOff>
    </xdr:to>
    <xdr:cxnSp macro="">
      <xdr:nvCxnSpPr>
        <xdr:cNvPr id="7" name="11 Conector recto de flecha"/>
        <xdr:cNvCxnSpPr/>
      </xdr:nvCxnSpPr>
      <xdr:spPr>
        <a:xfrm rot="5400000" flipH="1" flipV="1">
          <a:off x="2252665" y="454818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646908</xdr:colOff>
      <xdr:row>28</xdr:row>
      <xdr:rowOff>794</xdr:rowOff>
    </xdr:from>
    <xdr:to>
      <xdr:col>7</xdr:col>
      <xdr:colOff>648496</xdr:colOff>
      <xdr:row>29</xdr:row>
      <xdr:rowOff>124619</xdr:rowOff>
    </xdr:to>
    <xdr:cxnSp macro="">
      <xdr:nvCxnSpPr>
        <xdr:cNvPr id="8" name="7 Conector recto de flecha"/>
        <xdr:cNvCxnSpPr/>
      </xdr:nvCxnSpPr>
      <xdr:spPr>
        <a:xfrm rot="5400000" flipH="1" flipV="1">
          <a:off x="5367339" y="4529138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494507</xdr:colOff>
      <xdr:row>28</xdr:row>
      <xdr:rowOff>29368</xdr:rowOff>
    </xdr:from>
    <xdr:to>
      <xdr:col>1</xdr:col>
      <xdr:colOff>496095</xdr:colOff>
      <xdr:row>30</xdr:row>
      <xdr:rowOff>793</xdr:rowOff>
    </xdr:to>
    <xdr:cxnSp macro="">
      <xdr:nvCxnSpPr>
        <xdr:cNvPr id="9" name="9 Conector recto de flecha"/>
        <xdr:cNvCxnSpPr/>
      </xdr:nvCxnSpPr>
      <xdr:spPr>
        <a:xfrm rot="5400000" flipH="1" flipV="1">
          <a:off x="642938" y="4557712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15</xdr:row>
      <xdr:rowOff>38100</xdr:rowOff>
    </xdr:from>
    <xdr:to>
      <xdr:col>5</xdr:col>
      <xdr:colOff>619125</xdr:colOff>
      <xdr:row>17</xdr:row>
      <xdr:rowOff>123825</xdr:rowOff>
    </xdr:to>
    <xdr:cxnSp macro="">
      <xdr:nvCxnSpPr>
        <xdr:cNvPr id="2" name="1 Conector recto de flecha"/>
        <xdr:cNvCxnSpPr/>
      </xdr:nvCxnSpPr>
      <xdr:spPr>
        <a:xfrm flipV="1">
          <a:off x="3952875" y="24384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15</xdr:row>
      <xdr:rowOff>38100</xdr:rowOff>
    </xdr:from>
    <xdr:to>
      <xdr:col>3</xdr:col>
      <xdr:colOff>590550</xdr:colOff>
      <xdr:row>17</xdr:row>
      <xdr:rowOff>123825</xdr:rowOff>
    </xdr:to>
    <xdr:cxnSp macro="">
      <xdr:nvCxnSpPr>
        <xdr:cNvPr id="3" name="2 Conector recto de flecha"/>
        <xdr:cNvCxnSpPr/>
      </xdr:nvCxnSpPr>
      <xdr:spPr>
        <a:xfrm flipV="1">
          <a:off x="2400300" y="24384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15</xdr:row>
      <xdr:rowOff>28575</xdr:rowOff>
    </xdr:from>
    <xdr:to>
      <xdr:col>7</xdr:col>
      <xdr:colOff>647700</xdr:colOff>
      <xdr:row>17</xdr:row>
      <xdr:rowOff>114300</xdr:rowOff>
    </xdr:to>
    <xdr:cxnSp macro="">
      <xdr:nvCxnSpPr>
        <xdr:cNvPr id="4" name="3 Conector recto de flecha"/>
        <xdr:cNvCxnSpPr/>
      </xdr:nvCxnSpPr>
      <xdr:spPr>
        <a:xfrm flipV="1">
          <a:off x="5505450" y="2428875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103983</xdr:colOff>
      <xdr:row>21</xdr:row>
      <xdr:rowOff>794</xdr:rowOff>
    </xdr:from>
    <xdr:to>
      <xdr:col>5</xdr:col>
      <xdr:colOff>105571</xdr:colOff>
      <xdr:row>23</xdr:row>
      <xdr:rowOff>105569</xdr:rowOff>
    </xdr:to>
    <xdr:cxnSp macro="">
      <xdr:nvCxnSpPr>
        <xdr:cNvPr id="5" name="4 Conector recto de flecha"/>
        <xdr:cNvCxnSpPr/>
      </xdr:nvCxnSpPr>
      <xdr:spPr>
        <a:xfrm rot="5400000" flipH="1" flipV="1">
          <a:off x="3233739" y="3519488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627857</xdr:colOff>
      <xdr:row>28</xdr:row>
      <xdr:rowOff>10319</xdr:rowOff>
    </xdr:from>
    <xdr:to>
      <xdr:col>5</xdr:col>
      <xdr:colOff>629445</xdr:colOff>
      <xdr:row>29</xdr:row>
      <xdr:rowOff>134144</xdr:rowOff>
    </xdr:to>
    <xdr:cxnSp macro="">
      <xdr:nvCxnSpPr>
        <xdr:cNvPr id="6" name="5 Conector recto de flecha"/>
        <xdr:cNvCxnSpPr/>
      </xdr:nvCxnSpPr>
      <xdr:spPr>
        <a:xfrm rot="5400000" flipH="1" flipV="1">
          <a:off x="3824288" y="4529138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532609</xdr:colOff>
      <xdr:row>28</xdr:row>
      <xdr:rowOff>29368</xdr:rowOff>
    </xdr:from>
    <xdr:to>
      <xdr:col>3</xdr:col>
      <xdr:colOff>534197</xdr:colOff>
      <xdr:row>30</xdr:row>
      <xdr:rowOff>793</xdr:rowOff>
    </xdr:to>
    <xdr:cxnSp macro="">
      <xdr:nvCxnSpPr>
        <xdr:cNvPr id="7" name="6 Conector recto de flecha"/>
        <xdr:cNvCxnSpPr/>
      </xdr:nvCxnSpPr>
      <xdr:spPr>
        <a:xfrm rot="5400000" flipH="1" flipV="1">
          <a:off x="2205040" y="454818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523081</xdr:colOff>
      <xdr:row>28</xdr:row>
      <xdr:rowOff>19844</xdr:rowOff>
    </xdr:from>
    <xdr:to>
      <xdr:col>1</xdr:col>
      <xdr:colOff>524669</xdr:colOff>
      <xdr:row>29</xdr:row>
      <xdr:rowOff>143669</xdr:rowOff>
    </xdr:to>
    <xdr:cxnSp macro="">
      <xdr:nvCxnSpPr>
        <xdr:cNvPr id="8" name="7 Conector recto de flecha"/>
        <xdr:cNvCxnSpPr/>
      </xdr:nvCxnSpPr>
      <xdr:spPr>
        <a:xfrm rot="5400000" flipH="1" flipV="1">
          <a:off x="671512" y="4538663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637384</xdr:colOff>
      <xdr:row>28</xdr:row>
      <xdr:rowOff>29368</xdr:rowOff>
    </xdr:from>
    <xdr:to>
      <xdr:col>7</xdr:col>
      <xdr:colOff>638972</xdr:colOff>
      <xdr:row>30</xdr:row>
      <xdr:rowOff>793</xdr:rowOff>
    </xdr:to>
    <xdr:cxnSp macro="">
      <xdr:nvCxnSpPr>
        <xdr:cNvPr id="9" name="8 Conector recto de flecha"/>
        <xdr:cNvCxnSpPr/>
      </xdr:nvCxnSpPr>
      <xdr:spPr>
        <a:xfrm rot="5400000" flipH="1" flipV="1">
          <a:off x="5357815" y="454818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A%20APREMIOS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 POA"/>
      <sheetName val="componentes POA"/>
      <sheetName val="beneficiarios"/>
      <sheetName val="FORMATO MIR"/>
      <sheetName val="Arbol de Problemas"/>
      <sheetName val="Arbol de Objetivos"/>
      <sheetName val="CRONOGRAMA"/>
      <sheetName val="Presupuesto de Egresos"/>
      <sheetName val="Egresos Ejercidos Reales"/>
    </sheetNames>
    <sheetDataSet>
      <sheetData sheetId="0">
        <row r="9">
          <cell r="C9" t="str">
            <v>DIRECCION DE APREMIOS</v>
          </cell>
        </row>
        <row r="47">
          <cell r="A47" t="str">
            <v>GENERACION DE EXPEDIENTES</v>
          </cell>
        </row>
        <row r="48">
          <cell r="A48" t="str">
            <v>NUMERO DE NOTIFICACIONES</v>
          </cell>
        </row>
        <row r="49">
          <cell r="A49" t="str">
            <v>NÚMERO DE EJECUCIONES</v>
          </cell>
        </row>
        <row r="50">
          <cell r="A50" t="str">
            <v>EMBARGOS  EJECUTADOS</v>
          </cell>
        </row>
      </sheetData>
      <sheetData sheetId="1">
        <row r="44">
          <cell r="B44">
            <v>1</v>
          </cell>
          <cell r="C44">
            <v>100</v>
          </cell>
          <cell r="D44">
            <v>167</v>
          </cell>
          <cell r="F44">
            <v>100</v>
          </cell>
          <cell r="G44">
            <v>167</v>
          </cell>
          <cell r="I44">
            <v>8.3333333333333329E-2</v>
          </cell>
          <cell r="J44">
            <v>0.13916666666666666</v>
          </cell>
        </row>
        <row r="45">
          <cell r="B45">
            <v>2</v>
          </cell>
          <cell r="C45">
            <v>100</v>
          </cell>
          <cell r="D45">
            <v>0</v>
          </cell>
          <cell r="F45">
            <v>200</v>
          </cell>
          <cell r="G45">
            <v>167</v>
          </cell>
          <cell r="I45">
            <v>0.16666666666666666</v>
          </cell>
          <cell r="J45">
            <v>0.13916666666666666</v>
          </cell>
        </row>
        <row r="46">
          <cell r="B46">
            <v>3</v>
          </cell>
          <cell r="C46">
            <v>100</v>
          </cell>
          <cell r="D46">
            <v>282</v>
          </cell>
          <cell r="F46">
            <v>300</v>
          </cell>
          <cell r="G46">
            <v>449</v>
          </cell>
          <cell r="I46">
            <v>0.25</v>
          </cell>
          <cell r="J46">
            <v>0.37416666666666665</v>
          </cell>
        </row>
        <row r="47">
          <cell r="B47">
            <v>4</v>
          </cell>
          <cell r="C47">
            <v>100</v>
          </cell>
          <cell r="D47">
            <v>256</v>
          </cell>
          <cell r="F47">
            <v>400</v>
          </cell>
          <cell r="G47">
            <v>705</v>
          </cell>
          <cell r="I47">
            <v>0.33333333333333331</v>
          </cell>
          <cell r="J47">
            <v>0.58750000000000002</v>
          </cell>
        </row>
        <row r="48">
          <cell r="B48">
            <v>5</v>
          </cell>
          <cell r="C48">
            <v>100</v>
          </cell>
          <cell r="D48">
            <v>184</v>
          </cell>
          <cell r="F48">
            <v>500</v>
          </cell>
          <cell r="G48">
            <v>889</v>
          </cell>
          <cell r="I48">
            <v>0.41666666666666669</v>
          </cell>
          <cell r="J48">
            <v>0.74083333333333334</v>
          </cell>
        </row>
        <row r="49">
          <cell r="B49">
            <v>6</v>
          </cell>
          <cell r="C49">
            <v>100</v>
          </cell>
          <cell r="D49">
            <v>0</v>
          </cell>
          <cell r="F49">
            <v>600</v>
          </cell>
          <cell r="G49">
            <v>889</v>
          </cell>
          <cell r="I49">
            <v>0.5</v>
          </cell>
          <cell r="J49">
            <v>0.74083333333333334</v>
          </cell>
        </row>
        <row r="50">
          <cell r="B50">
            <v>7</v>
          </cell>
          <cell r="C50">
            <v>100</v>
          </cell>
          <cell r="D50">
            <v>590</v>
          </cell>
          <cell r="F50">
            <v>700</v>
          </cell>
          <cell r="G50">
            <v>1479</v>
          </cell>
          <cell r="I50">
            <v>0.58333333333333337</v>
          </cell>
          <cell r="J50">
            <v>1.2324999999999999</v>
          </cell>
        </row>
        <row r="51">
          <cell r="B51">
            <v>8</v>
          </cell>
          <cell r="C51">
            <v>100</v>
          </cell>
          <cell r="D51">
            <v>521</v>
          </cell>
          <cell r="F51">
            <v>800</v>
          </cell>
          <cell r="G51">
            <v>2000</v>
          </cell>
          <cell r="I51">
            <v>0.66666666666666663</v>
          </cell>
          <cell r="J51">
            <v>1.6666666666666667</v>
          </cell>
        </row>
        <row r="52">
          <cell r="B52">
            <v>9</v>
          </cell>
          <cell r="C52">
            <v>100</v>
          </cell>
          <cell r="D52">
            <v>283</v>
          </cell>
          <cell r="F52">
            <v>900</v>
          </cell>
          <cell r="G52">
            <v>2283</v>
          </cell>
          <cell r="I52">
            <v>0.75</v>
          </cell>
          <cell r="J52">
            <v>1.9025000000000001</v>
          </cell>
        </row>
        <row r="53">
          <cell r="B53">
            <v>10</v>
          </cell>
          <cell r="C53">
            <v>100</v>
          </cell>
          <cell r="D53">
            <v>159</v>
          </cell>
          <cell r="F53">
            <v>1000</v>
          </cell>
          <cell r="G53">
            <v>2442</v>
          </cell>
          <cell r="I53">
            <v>0.83333333333333337</v>
          </cell>
          <cell r="J53">
            <v>2.0350000000000001</v>
          </cell>
        </row>
        <row r="54">
          <cell r="B54">
            <v>11</v>
          </cell>
          <cell r="C54">
            <v>100</v>
          </cell>
          <cell r="D54">
            <v>425</v>
          </cell>
          <cell r="F54">
            <v>1100</v>
          </cell>
          <cell r="G54">
            <v>2867</v>
          </cell>
          <cell r="I54">
            <v>0.91666666666666663</v>
          </cell>
          <cell r="J54">
            <v>2.3891666666666667</v>
          </cell>
        </row>
        <row r="55">
          <cell r="B55">
            <v>12</v>
          </cell>
          <cell r="C55">
            <v>100</v>
          </cell>
          <cell r="D55">
            <v>109</v>
          </cell>
          <cell r="F55">
            <v>1200</v>
          </cell>
          <cell r="G55">
            <v>2976</v>
          </cell>
          <cell r="I55">
            <v>1</v>
          </cell>
          <cell r="J55">
            <v>2.48</v>
          </cell>
        </row>
        <row r="56">
          <cell r="B56">
            <v>13</v>
          </cell>
          <cell r="C56">
            <v>1200</v>
          </cell>
          <cell r="D56">
            <v>2976</v>
          </cell>
          <cell r="F56">
            <v>1200</v>
          </cell>
          <cell r="G56">
            <v>2976</v>
          </cell>
          <cell r="I56">
            <v>1</v>
          </cell>
          <cell r="J56">
            <v>2.48</v>
          </cell>
        </row>
        <row r="101">
          <cell r="B101">
            <v>1</v>
          </cell>
          <cell r="C101">
            <v>100</v>
          </cell>
          <cell r="D101">
            <v>3</v>
          </cell>
          <cell r="F101">
            <v>100</v>
          </cell>
          <cell r="G101">
            <v>3</v>
          </cell>
          <cell r="I101">
            <v>8.3333333333333329E-2</v>
          </cell>
          <cell r="J101">
            <v>2.5000000000000001E-3</v>
          </cell>
        </row>
        <row r="102">
          <cell r="B102">
            <v>2</v>
          </cell>
          <cell r="C102">
            <v>100</v>
          </cell>
          <cell r="D102">
            <v>623</v>
          </cell>
          <cell r="F102">
            <v>200</v>
          </cell>
          <cell r="G102">
            <v>626</v>
          </cell>
          <cell r="I102">
            <v>0.16666666666666666</v>
          </cell>
          <cell r="J102">
            <v>0.52166666666666661</v>
          </cell>
        </row>
        <row r="103">
          <cell r="B103">
            <v>3</v>
          </cell>
          <cell r="C103">
            <v>100</v>
          </cell>
          <cell r="D103">
            <v>82</v>
          </cell>
          <cell r="F103">
            <v>300</v>
          </cell>
          <cell r="G103">
            <v>708</v>
          </cell>
          <cell r="I103">
            <v>0.25</v>
          </cell>
          <cell r="J103">
            <v>0.59</v>
          </cell>
        </row>
        <row r="104">
          <cell r="B104">
            <v>4</v>
          </cell>
          <cell r="C104">
            <v>100</v>
          </cell>
          <cell r="D104">
            <v>110</v>
          </cell>
          <cell r="F104">
            <v>400</v>
          </cell>
          <cell r="G104">
            <v>818</v>
          </cell>
          <cell r="I104">
            <v>0.33333333333333331</v>
          </cell>
          <cell r="J104">
            <v>0.68166666666666664</v>
          </cell>
        </row>
        <row r="105">
          <cell r="B105">
            <v>5</v>
          </cell>
          <cell r="C105">
            <v>100</v>
          </cell>
          <cell r="D105">
            <v>266</v>
          </cell>
          <cell r="F105">
            <v>500</v>
          </cell>
          <cell r="G105">
            <v>1084</v>
          </cell>
          <cell r="I105">
            <v>0.41666666666666669</v>
          </cell>
          <cell r="J105">
            <v>0.90333333333333332</v>
          </cell>
        </row>
        <row r="106">
          <cell r="B106">
            <v>6</v>
          </cell>
          <cell r="C106">
            <v>100</v>
          </cell>
          <cell r="D106">
            <v>202</v>
          </cell>
          <cell r="F106">
            <v>600</v>
          </cell>
          <cell r="G106">
            <v>1286</v>
          </cell>
          <cell r="I106">
            <v>0.5</v>
          </cell>
          <cell r="J106">
            <v>1.0716666666666668</v>
          </cell>
        </row>
        <row r="107">
          <cell r="B107">
            <v>7</v>
          </cell>
          <cell r="C107">
            <v>100</v>
          </cell>
          <cell r="D107">
            <v>338</v>
          </cell>
          <cell r="F107">
            <v>700</v>
          </cell>
          <cell r="G107">
            <v>1624</v>
          </cell>
          <cell r="I107">
            <v>0.58333333333333337</v>
          </cell>
          <cell r="J107">
            <v>1.3533333333333333</v>
          </cell>
        </row>
        <row r="108">
          <cell r="B108">
            <v>8</v>
          </cell>
          <cell r="C108">
            <v>100</v>
          </cell>
          <cell r="D108">
            <v>607</v>
          </cell>
          <cell r="F108">
            <v>800</v>
          </cell>
          <cell r="G108">
            <v>2231</v>
          </cell>
          <cell r="I108">
            <v>0.66666666666666663</v>
          </cell>
          <cell r="J108">
            <v>1.8591666666666666</v>
          </cell>
        </row>
        <row r="109">
          <cell r="B109">
            <v>9</v>
          </cell>
          <cell r="C109">
            <v>100</v>
          </cell>
          <cell r="D109">
            <v>353</v>
          </cell>
          <cell r="F109">
            <v>900</v>
          </cell>
          <cell r="G109">
            <v>2584</v>
          </cell>
          <cell r="I109">
            <v>0.75</v>
          </cell>
          <cell r="J109">
            <v>2.1533333333333333</v>
          </cell>
        </row>
        <row r="110">
          <cell r="B110">
            <v>10</v>
          </cell>
          <cell r="C110">
            <v>100</v>
          </cell>
          <cell r="D110">
            <v>257</v>
          </cell>
          <cell r="F110">
            <v>1000</v>
          </cell>
          <cell r="G110">
            <v>2841</v>
          </cell>
          <cell r="I110">
            <v>0.83333333333333337</v>
          </cell>
          <cell r="J110">
            <v>2.3675000000000002</v>
          </cell>
        </row>
        <row r="111">
          <cell r="B111">
            <v>11</v>
          </cell>
          <cell r="C111">
            <v>100</v>
          </cell>
          <cell r="D111">
            <v>275</v>
          </cell>
          <cell r="F111">
            <v>1100</v>
          </cell>
          <cell r="G111">
            <v>3116</v>
          </cell>
          <cell r="I111">
            <v>0.91666666666666663</v>
          </cell>
          <cell r="J111">
            <v>2.5966666666666667</v>
          </cell>
        </row>
        <row r="112">
          <cell r="B112">
            <v>12</v>
          </cell>
          <cell r="C112">
            <v>100</v>
          </cell>
          <cell r="D112">
            <v>120</v>
          </cell>
          <cell r="F112">
            <v>1200</v>
          </cell>
          <cell r="G112">
            <v>3236</v>
          </cell>
          <cell r="I112">
            <v>1</v>
          </cell>
          <cell r="J112">
            <v>2.6966666666666668</v>
          </cell>
        </row>
        <row r="113">
          <cell r="B113">
            <v>13</v>
          </cell>
          <cell r="C113">
            <v>1200</v>
          </cell>
          <cell r="D113">
            <v>3236</v>
          </cell>
          <cell r="F113">
            <v>1200</v>
          </cell>
          <cell r="G113">
            <v>3236</v>
          </cell>
          <cell r="I113">
            <v>1</v>
          </cell>
          <cell r="J113">
            <v>2.6966666666666668</v>
          </cell>
        </row>
        <row r="158">
          <cell r="B158">
            <v>1</v>
          </cell>
          <cell r="C158">
            <v>100</v>
          </cell>
          <cell r="D158">
            <v>0</v>
          </cell>
          <cell r="F158">
            <v>100</v>
          </cell>
          <cell r="G158">
            <v>0</v>
          </cell>
          <cell r="I158">
            <v>8.3333333333333329E-2</v>
          </cell>
          <cell r="J158">
            <v>0</v>
          </cell>
        </row>
        <row r="159">
          <cell r="B159">
            <v>2</v>
          </cell>
          <cell r="C159">
            <v>100</v>
          </cell>
          <cell r="D159">
            <v>1</v>
          </cell>
          <cell r="F159">
            <v>200</v>
          </cell>
          <cell r="G159">
            <v>1</v>
          </cell>
          <cell r="I159">
            <v>0.16666666666666666</v>
          </cell>
          <cell r="J159">
            <v>8.3333333333333339E-4</v>
          </cell>
        </row>
        <row r="160">
          <cell r="B160">
            <v>3</v>
          </cell>
          <cell r="C160">
            <v>100</v>
          </cell>
          <cell r="D160">
            <v>331</v>
          </cell>
          <cell r="F160">
            <v>300</v>
          </cell>
          <cell r="G160">
            <v>332</v>
          </cell>
          <cell r="I160">
            <v>0.25</v>
          </cell>
          <cell r="J160">
            <v>0.27666666666666667</v>
          </cell>
        </row>
        <row r="161">
          <cell r="B161">
            <v>4</v>
          </cell>
          <cell r="C161">
            <v>100</v>
          </cell>
          <cell r="D161">
            <v>168</v>
          </cell>
          <cell r="F161">
            <v>400</v>
          </cell>
          <cell r="G161">
            <v>500</v>
          </cell>
          <cell r="I161">
            <v>0.33333333333333331</v>
          </cell>
          <cell r="J161">
            <v>0.41666666666666669</v>
          </cell>
        </row>
        <row r="162">
          <cell r="B162">
            <v>5</v>
          </cell>
          <cell r="C162">
            <v>100</v>
          </cell>
          <cell r="D162">
            <v>324</v>
          </cell>
          <cell r="F162">
            <v>500</v>
          </cell>
          <cell r="G162">
            <v>824</v>
          </cell>
          <cell r="I162">
            <v>0.41666666666666669</v>
          </cell>
          <cell r="J162">
            <v>0.68666666666666665</v>
          </cell>
        </row>
        <row r="163">
          <cell r="B163">
            <v>6</v>
          </cell>
          <cell r="C163">
            <v>100</v>
          </cell>
          <cell r="D163">
            <v>376</v>
          </cell>
          <cell r="F163">
            <v>600</v>
          </cell>
          <cell r="G163">
            <v>1200</v>
          </cell>
          <cell r="I163">
            <v>0.5</v>
          </cell>
          <cell r="J163">
            <v>1</v>
          </cell>
        </row>
        <row r="164">
          <cell r="B164">
            <v>7</v>
          </cell>
          <cell r="C164">
            <v>100</v>
          </cell>
          <cell r="D164">
            <v>189</v>
          </cell>
          <cell r="F164">
            <v>700</v>
          </cell>
          <cell r="G164">
            <v>1389</v>
          </cell>
          <cell r="I164">
            <v>0.58333333333333337</v>
          </cell>
          <cell r="J164">
            <v>1.1575</v>
          </cell>
        </row>
        <row r="165">
          <cell r="B165">
            <v>8</v>
          </cell>
          <cell r="C165">
            <v>100</v>
          </cell>
          <cell r="D165">
            <v>239</v>
          </cell>
          <cell r="F165">
            <v>800</v>
          </cell>
          <cell r="G165">
            <v>1628</v>
          </cell>
          <cell r="I165">
            <v>0.66666666666666663</v>
          </cell>
          <cell r="J165">
            <v>1.3566666666666667</v>
          </cell>
        </row>
        <row r="166">
          <cell r="B166">
            <v>9</v>
          </cell>
          <cell r="C166">
            <v>100</v>
          </cell>
          <cell r="D166">
            <v>274</v>
          </cell>
          <cell r="F166">
            <v>900</v>
          </cell>
          <cell r="G166">
            <v>1902</v>
          </cell>
          <cell r="I166">
            <v>0.75</v>
          </cell>
          <cell r="J166">
            <v>1.585</v>
          </cell>
        </row>
        <row r="167">
          <cell r="B167">
            <v>10</v>
          </cell>
          <cell r="C167">
            <v>100</v>
          </cell>
          <cell r="D167">
            <v>214</v>
          </cell>
          <cell r="F167">
            <v>1000</v>
          </cell>
          <cell r="G167">
            <v>2116</v>
          </cell>
          <cell r="I167">
            <v>0.83333333333333337</v>
          </cell>
          <cell r="J167">
            <v>1.7633333333333334</v>
          </cell>
        </row>
        <row r="168">
          <cell r="B168">
            <v>11</v>
          </cell>
          <cell r="C168">
            <v>100</v>
          </cell>
          <cell r="D168">
            <v>165</v>
          </cell>
          <cell r="F168">
            <v>1100</v>
          </cell>
          <cell r="G168">
            <v>2281</v>
          </cell>
          <cell r="I168">
            <v>0.91666666666666663</v>
          </cell>
          <cell r="J168">
            <v>1.9008333333333334</v>
          </cell>
        </row>
        <row r="169">
          <cell r="B169">
            <v>12</v>
          </cell>
          <cell r="C169">
            <v>100</v>
          </cell>
          <cell r="D169">
            <v>66</v>
          </cell>
          <cell r="F169">
            <v>1200</v>
          </cell>
          <cell r="G169">
            <v>2347</v>
          </cell>
          <cell r="I169">
            <v>1</v>
          </cell>
          <cell r="J169">
            <v>1.9558333333333333</v>
          </cell>
        </row>
        <row r="170">
          <cell r="B170">
            <v>13</v>
          </cell>
          <cell r="C170">
            <v>1200</v>
          </cell>
          <cell r="D170">
            <v>2347</v>
          </cell>
          <cell r="F170">
            <v>1200</v>
          </cell>
          <cell r="G170">
            <v>2347</v>
          </cell>
          <cell r="I170">
            <v>1</v>
          </cell>
          <cell r="J170">
            <v>1.9558333333333333</v>
          </cell>
        </row>
        <row r="215">
          <cell r="B215">
            <v>1</v>
          </cell>
          <cell r="C215">
            <v>100</v>
          </cell>
          <cell r="D215">
            <v>0</v>
          </cell>
          <cell r="F215">
            <v>100</v>
          </cell>
          <cell r="G215">
            <v>0</v>
          </cell>
          <cell r="I215">
            <v>8.3333333333333329E-2</v>
          </cell>
          <cell r="J215">
            <v>0</v>
          </cell>
        </row>
        <row r="216">
          <cell r="B216">
            <v>2</v>
          </cell>
          <cell r="C216">
            <v>100</v>
          </cell>
          <cell r="D216">
            <v>0</v>
          </cell>
          <cell r="F216">
            <v>200</v>
          </cell>
          <cell r="G216">
            <v>0</v>
          </cell>
          <cell r="I216">
            <v>0.16666666666666666</v>
          </cell>
          <cell r="J216">
            <v>0</v>
          </cell>
        </row>
        <row r="217">
          <cell r="B217">
            <v>3</v>
          </cell>
          <cell r="C217">
            <v>100</v>
          </cell>
          <cell r="D217">
            <v>0</v>
          </cell>
          <cell r="F217">
            <v>300</v>
          </cell>
          <cell r="G217">
            <v>0</v>
          </cell>
          <cell r="I217">
            <v>0.25</v>
          </cell>
          <cell r="J217">
            <v>0</v>
          </cell>
        </row>
        <row r="218">
          <cell r="B218">
            <v>4</v>
          </cell>
          <cell r="C218">
            <v>100</v>
          </cell>
          <cell r="D218">
            <v>0</v>
          </cell>
          <cell r="F218">
            <v>400</v>
          </cell>
          <cell r="G218">
            <v>0</v>
          </cell>
          <cell r="I218">
            <v>0.33333333333333331</v>
          </cell>
          <cell r="J218">
            <v>0</v>
          </cell>
        </row>
        <row r="219">
          <cell r="B219">
            <v>5</v>
          </cell>
          <cell r="C219">
            <v>100</v>
          </cell>
          <cell r="D219">
            <v>0</v>
          </cell>
          <cell r="F219">
            <v>500</v>
          </cell>
          <cell r="G219">
            <v>0</v>
          </cell>
          <cell r="I219">
            <v>0.41666666666666669</v>
          </cell>
          <cell r="J219">
            <v>0</v>
          </cell>
        </row>
        <row r="220">
          <cell r="B220">
            <v>6</v>
          </cell>
          <cell r="C220">
            <v>100</v>
          </cell>
          <cell r="D220">
            <v>0</v>
          </cell>
          <cell r="F220">
            <v>600</v>
          </cell>
          <cell r="G220">
            <v>0</v>
          </cell>
          <cell r="I220">
            <v>0.5</v>
          </cell>
          <cell r="J220">
            <v>0</v>
          </cell>
        </row>
        <row r="221">
          <cell r="B221">
            <v>7</v>
          </cell>
          <cell r="C221">
            <v>100</v>
          </cell>
          <cell r="D221">
            <v>0</v>
          </cell>
          <cell r="F221">
            <v>700</v>
          </cell>
          <cell r="G221">
            <v>0</v>
          </cell>
          <cell r="I221">
            <v>0.58333333333333337</v>
          </cell>
          <cell r="J221">
            <v>0</v>
          </cell>
        </row>
        <row r="222">
          <cell r="B222">
            <v>8</v>
          </cell>
          <cell r="C222">
            <v>100</v>
          </cell>
          <cell r="D222">
            <v>0</v>
          </cell>
          <cell r="F222">
            <v>800</v>
          </cell>
          <cell r="G222">
            <v>0</v>
          </cell>
          <cell r="I222">
            <v>0.66666666666666663</v>
          </cell>
          <cell r="J222">
            <v>0</v>
          </cell>
        </row>
        <row r="223">
          <cell r="B223">
            <v>9</v>
          </cell>
          <cell r="C223">
            <v>100</v>
          </cell>
          <cell r="F223">
            <v>900</v>
          </cell>
          <cell r="G223">
            <v>0</v>
          </cell>
          <cell r="I223">
            <v>0.75</v>
          </cell>
          <cell r="J223">
            <v>0</v>
          </cell>
        </row>
        <row r="224">
          <cell r="B224">
            <v>10</v>
          </cell>
          <cell r="C224">
            <v>100</v>
          </cell>
          <cell r="F224">
            <v>1000</v>
          </cell>
          <cell r="G224">
            <v>0</v>
          </cell>
          <cell r="I224">
            <v>0.83333333333333337</v>
          </cell>
          <cell r="J224">
            <v>0</v>
          </cell>
        </row>
        <row r="225">
          <cell r="B225">
            <v>11</v>
          </cell>
          <cell r="C225">
            <v>100</v>
          </cell>
          <cell r="F225">
            <v>1100</v>
          </cell>
          <cell r="G225">
            <v>0</v>
          </cell>
          <cell r="I225">
            <v>0.91666666666666663</v>
          </cell>
          <cell r="J225">
            <v>0</v>
          </cell>
        </row>
        <row r="226">
          <cell r="B226">
            <v>12</v>
          </cell>
          <cell r="C226">
            <v>100</v>
          </cell>
          <cell r="F226">
            <v>1200</v>
          </cell>
          <cell r="G226">
            <v>0</v>
          </cell>
          <cell r="I226">
            <v>1</v>
          </cell>
          <cell r="J226">
            <v>0</v>
          </cell>
        </row>
        <row r="227">
          <cell r="B227">
            <v>13</v>
          </cell>
          <cell r="C227">
            <v>1200</v>
          </cell>
          <cell r="D227">
            <v>0</v>
          </cell>
          <cell r="F227">
            <v>1200</v>
          </cell>
          <cell r="G227">
            <v>0</v>
          </cell>
          <cell r="I227">
            <v>1</v>
          </cell>
          <cell r="J227">
            <v>0</v>
          </cell>
        </row>
        <row r="231">
          <cell r="E231">
            <v>1</v>
          </cell>
          <cell r="F231" t="str">
            <v>Enero</v>
          </cell>
        </row>
        <row r="232">
          <cell r="E232">
            <v>2</v>
          </cell>
          <cell r="F232" t="str">
            <v>Febrero</v>
          </cell>
        </row>
        <row r="233">
          <cell r="E233">
            <v>3</v>
          </cell>
          <cell r="F233" t="str">
            <v>Marzo</v>
          </cell>
        </row>
        <row r="234">
          <cell r="E234">
            <v>4</v>
          </cell>
          <cell r="F234" t="str">
            <v>Abril</v>
          </cell>
        </row>
        <row r="235">
          <cell r="E235">
            <v>5</v>
          </cell>
          <cell r="F235" t="str">
            <v>Mayo</v>
          </cell>
        </row>
        <row r="236">
          <cell r="E236">
            <v>6</v>
          </cell>
          <cell r="F236" t="str">
            <v>Junio</v>
          </cell>
        </row>
        <row r="237">
          <cell r="E237">
            <v>7</v>
          </cell>
          <cell r="F237" t="str">
            <v>Julio</v>
          </cell>
        </row>
        <row r="238">
          <cell r="E238">
            <v>8</v>
          </cell>
          <cell r="F238" t="str">
            <v>Agosto</v>
          </cell>
        </row>
        <row r="239">
          <cell r="E239">
            <v>9</v>
          </cell>
          <cell r="F239" t="str">
            <v>Septiembre</v>
          </cell>
        </row>
        <row r="240">
          <cell r="E240">
            <v>10</v>
          </cell>
          <cell r="F240" t="str">
            <v>Octubre</v>
          </cell>
        </row>
        <row r="241">
          <cell r="E241">
            <v>11</v>
          </cell>
          <cell r="F241" t="str">
            <v>Noviembre</v>
          </cell>
        </row>
        <row r="242">
          <cell r="E242">
            <v>12</v>
          </cell>
          <cell r="F242" t="str">
            <v>Diciembre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60"/>
  <sheetViews>
    <sheetView topLeftCell="A52" zoomScale="130" zoomScaleNormal="130" workbookViewId="0">
      <selection activeCell="C22" sqref="C22"/>
    </sheetView>
  </sheetViews>
  <sheetFormatPr baseColWidth="10" defaultColWidth="11.42578125" defaultRowHeight="12.75"/>
  <cols>
    <col min="1" max="1" width="14.85546875" style="3" customWidth="1"/>
    <col min="2" max="2" width="2.5703125" style="3" customWidth="1"/>
    <col min="3" max="3" width="11.42578125" style="3" customWidth="1"/>
    <col min="4" max="4" width="11.42578125" style="3"/>
    <col min="5" max="5" width="2.5703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7" spans="1:10" ht="18">
      <c r="A7" s="218" t="str">
        <f>C9</f>
        <v>DIRECCION DE APREMIOS</v>
      </c>
      <c r="B7" s="218"/>
      <c r="C7" s="218"/>
      <c r="D7" s="218"/>
      <c r="E7" s="218"/>
      <c r="F7" s="218"/>
      <c r="G7" s="218"/>
      <c r="H7" s="218"/>
      <c r="I7" s="218"/>
      <c r="J7" s="218"/>
    </row>
    <row r="9" spans="1:10">
      <c r="A9" s="2" t="s">
        <v>83</v>
      </c>
      <c r="C9" s="219" t="s">
        <v>213</v>
      </c>
      <c r="D9" s="220"/>
      <c r="E9" s="220"/>
      <c r="F9" s="220"/>
      <c r="G9" s="220"/>
      <c r="H9" s="220"/>
      <c r="I9" s="220"/>
      <c r="J9" s="221"/>
    </row>
    <row r="10" spans="1:10">
      <c r="A10" s="4"/>
      <c r="C10" s="5"/>
      <c r="D10" s="5"/>
      <c r="E10" s="5"/>
      <c r="F10" s="5"/>
      <c r="G10" s="5"/>
      <c r="H10" s="5"/>
      <c r="I10" s="5"/>
      <c r="J10" s="5"/>
    </row>
    <row r="11" spans="1:10">
      <c r="A11" s="6" t="s">
        <v>84</v>
      </c>
      <c r="C11" s="219" t="s">
        <v>214</v>
      </c>
      <c r="D11" s="220"/>
      <c r="E11" s="220"/>
      <c r="F11" s="220"/>
      <c r="G11" s="220"/>
      <c r="H11" s="220"/>
      <c r="I11" s="220"/>
      <c r="J11" s="221"/>
    </row>
    <row r="13" spans="1:10">
      <c r="A13" s="222" t="s">
        <v>69</v>
      </c>
      <c r="B13" s="223"/>
      <c r="C13" s="223"/>
      <c r="D13" s="223"/>
      <c r="E13" s="223"/>
      <c r="F13" s="223"/>
      <c r="G13" s="223"/>
      <c r="H13" s="223"/>
      <c r="I13" s="223"/>
      <c r="J13" s="224"/>
    </row>
    <row r="14" spans="1:10" ht="15.75" customHeight="1">
      <c r="A14" s="225" t="s">
        <v>290</v>
      </c>
      <c r="B14" s="226"/>
      <c r="C14" s="226"/>
      <c r="D14" s="226"/>
      <c r="E14" s="226"/>
      <c r="F14" s="226"/>
      <c r="G14" s="226"/>
      <c r="H14" s="226"/>
      <c r="I14" s="226"/>
      <c r="J14" s="227"/>
    </row>
    <row r="15" spans="1:10" ht="15.75" customHeight="1">
      <c r="A15" s="228"/>
      <c r="B15" s="229"/>
      <c r="C15" s="229"/>
      <c r="D15" s="229"/>
      <c r="E15" s="229"/>
      <c r="F15" s="229"/>
      <c r="G15" s="229"/>
      <c r="H15" s="229"/>
      <c r="I15" s="229"/>
      <c r="J15" s="230"/>
    </row>
    <row r="16" spans="1:10" ht="15.75" customHeight="1">
      <c r="A16" s="231"/>
      <c r="B16" s="232"/>
      <c r="C16" s="232"/>
      <c r="D16" s="232"/>
      <c r="E16" s="232"/>
      <c r="F16" s="232"/>
      <c r="G16" s="232"/>
      <c r="H16" s="232"/>
      <c r="I16" s="232"/>
      <c r="J16" s="233"/>
    </row>
    <row r="17" spans="1:13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3" ht="15.75" customHeight="1">
      <c r="A18" s="215" t="s">
        <v>70</v>
      </c>
      <c r="B18" s="216"/>
      <c r="C18" s="216"/>
      <c r="D18" s="216"/>
      <c r="E18" s="216"/>
      <c r="F18" s="216"/>
      <c r="G18" s="216"/>
      <c r="H18" s="216"/>
      <c r="I18" s="216"/>
      <c r="J18" s="217"/>
    </row>
    <row r="19" spans="1:13" ht="12.75" customHeight="1">
      <c r="A19" s="225" t="s">
        <v>291</v>
      </c>
      <c r="B19" s="234"/>
      <c r="C19" s="234"/>
      <c r="D19" s="234"/>
      <c r="E19" s="234"/>
      <c r="F19" s="234"/>
      <c r="G19" s="234"/>
      <c r="H19" s="234"/>
      <c r="I19" s="234"/>
      <c r="J19" s="235"/>
    </row>
    <row r="20" spans="1:13">
      <c r="A20" s="236"/>
      <c r="B20" s="237"/>
      <c r="C20" s="237"/>
      <c r="D20" s="237"/>
      <c r="E20" s="237"/>
      <c r="F20" s="237"/>
      <c r="G20" s="237"/>
      <c r="H20" s="237"/>
      <c r="I20" s="237"/>
      <c r="J20" s="238"/>
    </row>
    <row r="21" spans="1:13">
      <c r="A21" s="239"/>
      <c r="B21" s="240"/>
      <c r="C21" s="240"/>
      <c r="D21" s="240"/>
      <c r="E21" s="240"/>
      <c r="F21" s="240"/>
      <c r="G21" s="240"/>
      <c r="H21" s="240"/>
      <c r="I21" s="240"/>
      <c r="J21" s="241"/>
    </row>
    <row r="22" spans="1:13" ht="13.5" customHeight="1"/>
    <row r="23" spans="1:13" ht="26.25" customHeight="1">
      <c r="A23" s="242" t="s">
        <v>0</v>
      </c>
      <c r="B23" s="243"/>
      <c r="C23" s="244"/>
      <c r="D23" s="7">
        <f>'Presupuesto de Egresos'!P63</f>
        <v>100</v>
      </c>
      <c r="F23" s="243" t="s">
        <v>1</v>
      </c>
      <c r="G23" s="243"/>
      <c r="H23" s="243"/>
      <c r="I23" s="7">
        <f>'Egresos Ejercidos Reales'!P63</f>
        <v>100</v>
      </c>
    </row>
    <row r="25" spans="1:13">
      <c r="A25" s="242" t="s">
        <v>2</v>
      </c>
      <c r="B25" s="243"/>
      <c r="C25" s="243"/>
      <c r="D25" s="63">
        <f>I23/D23</f>
        <v>1</v>
      </c>
      <c r="E25" s="8"/>
    </row>
    <row r="27" spans="1:13" s="3" customFormat="1">
      <c r="K27" s="1"/>
      <c r="L27" s="1"/>
      <c r="M27" s="1"/>
    </row>
    <row r="28" spans="1:13" s="3" customFormat="1">
      <c r="A28" s="9"/>
      <c r="B28" s="10"/>
      <c r="C28" s="10" t="s">
        <v>3</v>
      </c>
      <c r="D28" s="10"/>
      <c r="E28" s="11"/>
      <c r="G28" s="9"/>
      <c r="H28" s="10"/>
      <c r="I28" s="99" t="s">
        <v>63</v>
      </c>
      <c r="J28" s="11"/>
      <c r="K28" s="1"/>
      <c r="L28" s="1"/>
      <c r="M28" s="1"/>
    </row>
    <row r="29" spans="1:13" s="3" customFormat="1">
      <c r="A29" s="12" t="s">
        <v>4</v>
      </c>
      <c r="B29" s="245" t="s">
        <v>5</v>
      </c>
      <c r="C29" s="246"/>
      <c r="D29" s="13" t="s">
        <v>6</v>
      </c>
      <c r="E29" s="14"/>
      <c r="G29" s="12" t="s">
        <v>4</v>
      </c>
      <c r="H29" s="245" t="s">
        <v>65</v>
      </c>
      <c r="I29" s="246"/>
      <c r="J29" s="15" t="s">
        <v>7</v>
      </c>
      <c r="K29" s="1"/>
      <c r="L29" s="1"/>
      <c r="M29" s="1"/>
    </row>
    <row r="30" spans="1:13" s="3" customFormat="1">
      <c r="A30" s="16">
        <v>43131</v>
      </c>
      <c r="B30" s="247">
        <f>'Presupuesto de Egresos'!D63</f>
        <v>100</v>
      </c>
      <c r="C30" s="248"/>
      <c r="D30" s="247">
        <f>'Egresos Ejercidos Reales'!D63</f>
        <v>100</v>
      </c>
      <c r="E30" s="248"/>
      <c r="G30" s="16">
        <v>43131</v>
      </c>
      <c r="H30" s="16"/>
      <c r="I30" s="59">
        <f>('componentes POA'!I44+'componentes POA'!I101+'componentes POA'!I158+'componentes POA'!I215)/4</f>
        <v>8.3333333333333329E-2</v>
      </c>
      <c r="J30" s="63">
        <f>('componentes POA'!J44+'componentes POA'!J101+'componentes POA'!J158+'componentes POA'!J215)/4</f>
        <v>0.14895833333333333</v>
      </c>
      <c r="K30" s="1"/>
      <c r="L30" s="1"/>
      <c r="M30" s="1"/>
    </row>
    <row r="31" spans="1:13" s="3" customFormat="1">
      <c r="A31" s="17">
        <v>43159</v>
      </c>
      <c r="B31" s="249">
        <f>'Presupuesto de Egresos'!E63</f>
        <v>0</v>
      </c>
      <c r="C31" s="250"/>
      <c r="D31" s="249">
        <f>'Egresos Ejercidos Reales'!E63</f>
        <v>0</v>
      </c>
      <c r="E31" s="250"/>
      <c r="G31" s="17">
        <v>43159</v>
      </c>
      <c r="H31" s="17"/>
      <c r="I31" s="60">
        <f>('componentes POA'!I45+'componentes POA'!I102+'componentes POA'!I159+'componentes POA'!I216)/4</f>
        <v>0.16666666666666666</v>
      </c>
      <c r="J31" s="64">
        <f>('componentes POA'!J45+'componentes POA'!J102+'componentes POA'!J159+'componentes POA'!J216)/4</f>
        <v>0.31833333333333336</v>
      </c>
      <c r="K31" s="1"/>
      <c r="L31" s="1"/>
      <c r="M31" s="1"/>
    </row>
    <row r="32" spans="1:13" s="3" customFormat="1">
      <c r="A32" s="16">
        <v>43190</v>
      </c>
      <c r="B32" s="247">
        <f>'Presupuesto de Egresos'!F63</f>
        <v>0</v>
      </c>
      <c r="C32" s="248"/>
      <c r="D32" s="247">
        <f>'Egresos Ejercidos Reales'!F63</f>
        <v>0</v>
      </c>
      <c r="E32" s="248"/>
      <c r="G32" s="16">
        <v>43190</v>
      </c>
      <c r="H32" s="16"/>
      <c r="I32" s="59">
        <f>('componentes POA'!I46+'componentes POA'!I103+'componentes POA'!I160+'componentes POA'!I217)/4</f>
        <v>0.25</v>
      </c>
      <c r="J32" s="63">
        <f>('componentes POA'!J46+'componentes POA'!J103+'componentes POA'!J160+'componentes POA'!J217)/4</f>
        <v>0.41666666666666663</v>
      </c>
      <c r="K32" s="1"/>
      <c r="L32" s="1"/>
      <c r="M32" s="1"/>
    </row>
    <row r="33" spans="1:13" s="3" customFormat="1">
      <c r="A33" s="17">
        <v>43220</v>
      </c>
      <c r="B33" s="249">
        <f>'Presupuesto de Egresos'!G63</f>
        <v>0</v>
      </c>
      <c r="C33" s="250"/>
      <c r="D33" s="249">
        <f>'Egresos Ejercidos Reales'!G63</f>
        <v>0</v>
      </c>
      <c r="E33" s="250"/>
      <c r="G33" s="17">
        <v>43220</v>
      </c>
      <c r="H33" s="17"/>
      <c r="I33" s="60">
        <f>('componentes POA'!I47+'componentes POA'!I104+'componentes POA'!I161+'componentes POA'!I218)/4</f>
        <v>0.33333333333333331</v>
      </c>
      <c r="J33" s="64">
        <f>('componentes POA'!J47+'componentes POA'!J104+'componentes POA'!J161+'componentes POA'!J218)/4</f>
        <v>0.5462499999999999</v>
      </c>
      <c r="K33" s="1"/>
      <c r="L33" s="1"/>
      <c r="M33" s="1"/>
    </row>
    <row r="34" spans="1:13" s="3" customFormat="1">
      <c r="A34" s="16">
        <v>43251</v>
      </c>
      <c r="B34" s="247">
        <f>'Presupuesto de Egresos'!H63</f>
        <v>0</v>
      </c>
      <c r="C34" s="248"/>
      <c r="D34" s="247">
        <f>'Egresos Ejercidos Reales'!H63</f>
        <v>0</v>
      </c>
      <c r="E34" s="248"/>
      <c r="G34" s="16">
        <v>43251</v>
      </c>
      <c r="H34" s="16"/>
      <c r="I34" s="59">
        <f>('componentes POA'!I48+'componentes POA'!I105+'componentes POA'!I162+'componentes POA'!I219)/4</f>
        <v>0.41666666666666669</v>
      </c>
      <c r="J34" s="63">
        <f>('componentes POA'!J48+'componentes POA'!J105+'componentes POA'!J162+'componentes POA'!J219)/4</f>
        <v>0.63145833333333334</v>
      </c>
      <c r="K34" s="1"/>
      <c r="L34" s="1"/>
      <c r="M34" s="1"/>
    </row>
    <row r="35" spans="1:13" s="3" customFormat="1">
      <c r="A35" s="17">
        <v>43281</v>
      </c>
      <c r="B35" s="249">
        <f>'Presupuesto de Egresos'!I63</f>
        <v>0</v>
      </c>
      <c r="C35" s="250"/>
      <c r="D35" s="249">
        <f>'Egresos Ejercidos Reales'!I63</f>
        <v>0</v>
      </c>
      <c r="E35" s="250"/>
      <c r="G35" s="17">
        <v>43281</v>
      </c>
      <c r="H35" s="17"/>
      <c r="I35" s="60">
        <f>('componentes POA'!I49+'componentes POA'!I106+'componentes POA'!I163+'componentes POA'!I220)/4</f>
        <v>0.5</v>
      </c>
      <c r="J35" s="64">
        <f>('componentes POA'!J49+'componentes POA'!J106+'componentes POA'!J163+'componentes POA'!J220)/4</f>
        <v>0.79729166666666662</v>
      </c>
      <c r="K35" s="1"/>
      <c r="L35" s="1"/>
      <c r="M35" s="1"/>
    </row>
    <row r="36" spans="1:13" s="3" customFormat="1">
      <c r="A36" s="16">
        <v>43312</v>
      </c>
      <c r="B36" s="247">
        <f>'Presupuesto de Egresos'!J63</f>
        <v>0</v>
      </c>
      <c r="C36" s="248"/>
      <c r="D36" s="247">
        <f>'Egresos Ejercidos Reales'!J63</f>
        <v>0</v>
      </c>
      <c r="E36" s="248"/>
      <c r="G36" s="16">
        <v>43312</v>
      </c>
      <c r="H36" s="16"/>
      <c r="I36" s="59">
        <f>('componentes POA'!I50+'componentes POA'!I107+'componentes POA'!I164+'componentes POA'!I221)/4</f>
        <v>0.58333333333333337</v>
      </c>
      <c r="J36" s="63">
        <f>('componentes POA'!J50+'componentes POA'!J107+'componentes POA'!J164+'componentes POA'!J221)/4</f>
        <v>0.90416666666666667</v>
      </c>
      <c r="K36" s="1"/>
      <c r="L36" s="1"/>
      <c r="M36" s="1"/>
    </row>
    <row r="37" spans="1:13" s="3" customFormat="1">
      <c r="A37" s="17">
        <v>43343</v>
      </c>
      <c r="B37" s="249">
        <f>'Presupuesto de Egresos'!K63</f>
        <v>0</v>
      </c>
      <c r="C37" s="250"/>
      <c r="D37" s="249">
        <f>'Egresos Ejercidos Reales'!K63</f>
        <v>0</v>
      </c>
      <c r="E37" s="250"/>
      <c r="G37" s="17">
        <v>43343</v>
      </c>
      <c r="H37" s="17"/>
      <c r="I37" s="60">
        <f>('componentes POA'!I51+'componentes POA'!I108+'componentes POA'!I165+'componentes POA'!I222)/4</f>
        <v>0.66666666666666663</v>
      </c>
      <c r="J37" s="64">
        <f>('componentes POA'!J51+'componentes POA'!J108+'componentes POA'!J165+'componentes POA'!J222)/4</f>
        <v>0.98895833333333327</v>
      </c>
      <c r="K37" s="1"/>
      <c r="L37" s="1"/>
      <c r="M37" s="1"/>
    </row>
    <row r="38" spans="1:13" s="3" customFormat="1">
      <c r="A38" s="16">
        <v>43373</v>
      </c>
      <c r="B38" s="247">
        <f>'Presupuesto de Egresos'!L63</f>
        <v>0</v>
      </c>
      <c r="C38" s="248"/>
      <c r="D38" s="247">
        <f>'Egresos Ejercidos Reales'!L63</f>
        <v>0</v>
      </c>
      <c r="E38" s="248"/>
      <c r="G38" s="16">
        <v>43373</v>
      </c>
      <c r="H38" s="16"/>
      <c r="I38" s="59">
        <f>('componentes POA'!I52+'componentes POA'!I109+'componentes POA'!I166+'componentes POA'!I223)/4</f>
        <v>0.75</v>
      </c>
      <c r="J38" s="63">
        <f>('componentes POA'!J52+'componentes POA'!J109+'componentes POA'!J166+'componentes POA'!J223)/4</f>
        <v>1.0404166666666668</v>
      </c>
      <c r="K38" s="1"/>
      <c r="L38" s="1"/>
      <c r="M38" s="1"/>
    </row>
    <row r="39" spans="1:13" s="3" customFormat="1">
      <c r="A39" s="17">
        <v>43404</v>
      </c>
      <c r="B39" s="249">
        <f>'Presupuesto de Egresos'!M63</f>
        <v>0</v>
      </c>
      <c r="C39" s="250"/>
      <c r="D39" s="249">
        <f>'Egresos Ejercidos Reales'!M63</f>
        <v>0</v>
      </c>
      <c r="E39" s="250"/>
      <c r="G39" s="17">
        <v>43404</v>
      </c>
      <c r="H39" s="17"/>
      <c r="I39" s="60">
        <f>('componentes POA'!I53+'componentes POA'!I110+'componentes POA'!I167+'componentes POA'!I224)/4</f>
        <v>0.83333333333333337</v>
      </c>
      <c r="J39" s="64">
        <f>('componentes POA'!J53+'componentes POA'!J110+'componentes POA'!J167+'componentes POA'!J224)/4</f>
        <v>1.0787500000000001</v>
      </c>
      <c r="K39" s="1"/>
      <c r="L39" s="1"/>
      <c r="M39" s="1"/>
    </row>
    <row r="40" spans="1:13" s="3" customFormat="1">
      <c r="A40" s="16">
        <v>43434</v>
      </c>
      <c r="B40" s="247">
        <f>'Presupuesto de Egresos'!N63</f>
        <v>0</v>
      </c>
      <c r="C40" s="248"/>
      <c r="D40" s="247">
        <f>'Egresos Ejercidos Reales'!N63</f>
        <v>0</v>
      </c>
      <c r="E40" s="248"/>
      <c r="G40" s="16">
        <v>43434</v>
      </c>
      <c r="H40" s="16"/>
      <c r="I40" s="59">
        <f>('componentes POA'!I54+'componentes POA'!I111+'componentes POA'!I168+'componentes POA'!I225)/4</f>
        <v>0.91666666666666663</v>
      </c>
      <c r="J40" s="63">
        <f>('componentes POA'!J54+'componentes POA'!J111+'componentes POA'!J168+'componentes POA'!J225)/4</f>
        <v>1.0787500000000001</v>
      </c>
      <c r="K40" s="1"/>
      <c r="L40" s="1"/>
      <c r="M40" s="1"/>
    </row>
    <row r="41" spans="1:13" s="3" customFormat="1">
      <c r="A41" s="17">
        <v>43465</v>
      </c>
      <c r="B41" s="249">
        <f>'Presupuesto de Egresos'!O63</f>
        <v>0</v>
      </c>
      <c r="C41" s="250"/>
      <c r="D41" s="249">
        <f>'Egresos Ejercidos Reales'!O63</f>
        <v>0</v>
      </c>
      <c r="E41" s="250"/>
      <c r="G41" s="17">
        <v>43465</v>
      </c>
      <c r="H41" s="17"/>
      <c r="I41" s="60">
        <f>('componentes POA'!I55+'componentes POA'!I112+'componentes POA'!I169+'componentes POA'!I226)/4</f>
        <v>1</v>
      </c>
      <c r="J41" s="64">
        <f>('componentes POA'!J55+'componentes POA'!J112+'componentes POA'!J169+'componentes POA'!J226)/4</f>
        <v>1.0787500000000001</v>
      </c>
      <c r="K41" s="1"/>
      <c r="L41" s="1"/>
      <c r="M41" s="1"/>
    </row>
    <row r="42" spans="1:13" s="3" customFormat="1">
      <c r="B42" s="251">
        <f>SUM(B30:C41)</f>
        <v>100</v>
      </c>
      <c r="C42" s="252"/>
      <c r="D42" s="251">
        <f>SUM(D30:E41)</f>
        <v>100</v>
      </c>
      <c r="E42" s="252"/>
      <c r="F42" s="18"/>
      <c r="H42" s="61"/>
      <c r="I42" s="62">
        <f>I41</f>
        <v>1</v>
      </c>
      <c r="J42" s="65">
        <f>J41</f>
        <v>1.0787500000000001</v>
      </c>
      <c r="K42" s="1"/>
      <c r="L42" s="1"/>
      <c r="M42" s="1"/>
    </row>
    <row r="45" spans="1:13">
      <c r="A45" s="253" t="s">
        <v>64</v>
      </c>
      <c r="B45" s="254"/>
      <c r="C45" s="255"/>
      <c r="D45" s="118" t="s">
        <v>75</v>
      </c>
      <c r="E45" s="119">
        <v>2</v>
      </c>
      <c r="F45" s="117" t="str">
        <f>VLOOKUP(E45,nombremes,2,FALSE)</f>
        <v>Febrero</v>
      </c>
      <c r="G45" s="253" t="s">
        <v>8</v>
      </c>
      <c r="H45" s="254"/>
      <c r="I45" s="255"/>
      <c r="J45" s="1"/>
    </row>
    <row r="46" spans="1:13">
      <c r="A46" s="256" t="s">
        <v>9</v>
      </c>
      <c r="B46" s="257"/>
      <c r="C46" s="258"/>
      <c r="D46" s="256" t="s">
        <v>65</v>
      </c>
      <c r="E46" s="258"/>
      <c r="F46" s="80" t="s">
        <v>7</v>
      </c>
      <c r="G46" s="256" t="s">
        <v>65</v>
      </c>
      <c r="H46" s="258"/>
      <c r="I46" s="80" t="s">
        <v>7</v>
      </c>
      <c r="J46" s="1"/>
    </row>
    <row r="47" spans="1:13">
      <c r="A47" s="259" t="str">
        <f>'componentes POA'!C3</f>
        <v>GENERACION DE EXPEDIENTES</v>
      </c>
      <c r="B47" s="260"/>
      <c r="C47" s="261"/>
      <c r="D47" s="83">
        <f>VLOOKUP($E$45,compo1,2,FALSE)</f>
        <v>100</v>
      </c>
      <c r="E47" s="82"/>
      <c r="F47" s="83">
        <f>VLOOKUP($E$45,compo1,3,FALSE)</f>
        <v>354</v>
      </c>
      <c r="G47" s="83">
        <f>VLOOKUP($E$45,compo1,5,FALSE)</f>
        <v>200</v>
      </c>
      <c r="H47" s="82"/>
      <c r="I47" s="84">
        <f>VLOOKUP($E$45,compo1,6,FALSE)</f>
        <v>657</v>
      </c>
      <c r="J47" s="1"/>
    </row>
    <row r="48" spans="1:13">
      <c r="A48" s="262" t="str">
        <f>'componentes POA'!C60</f>
        <v>NUMERO DE NOTIFICACIONES</v>
      </c>
      <c r="B48" s="263"/>
      <c r="C48" s="264"/>
      <c r="D48" s="83">
        <f>VLOOKUP($E$45,compo2,2,FALSE)</f>
        <v>100</v>
      </c>
      <c r="E48" s="82"/>
      <c r="F48" s="83">
        <f>VLOOKUP($E$45,compo2,3,FALSE)</f>
        <v>219</v>
      </c>
      <c r="G48" s="83">
        <f>VLOOKUP($E$45,compo2,5,FALSE)</f>
        <v>200</v>
      </c>
      <c r="H48" s="82"/>
      <c r="I48" s="84">
        <f>VLOOKUP($E$45,compo2,6,FALSE)</f>
        <v>579</v>
      </c>
      <c r="J48" s="1"/>
    </row>
    <row r="49" spans="1:10">
      <c r="A49" s="262" t="str">
        <f>'componentes POA'!C117</f>
        <v>NÚMERO DE EJECUCIONES</v>
      </c>
      <c r="B49" s="263"/>
      <c r="C49" s="264"/>
      <c r="D49" s="83">
        <f>VLOOKUP($E$45,compo3,2,FALSE)</f>
        <v>100</v>
      </c>
      <c r="E49" s="82"/>
      <c r="F49" s="83">
        <f>VLOOKUP($E$45,compo3,3,FALSE)</f>
        <v>240</v>
      </c>
      <c r="G49" s="83">
        <f>VLOOKUP($E$45,compo3,5,FALSE)</f>
        <v>200</v>
      </c>
      <c r="H49" s="82"/>
      <c r="I49" s="84">
        <f>VLOOKUP($E$45,compo3,6,FALSE)</f>
        <v>292</v>
      </c>
      <c r="J49" s="1"/>
    </row>
    <row r="50" spans="1:10">
      <c r="A50" s="265" t="str">
        <f>'componentes POA'!C174</f>
        <v>NÚMERO DE CAMBIOS DE DEPOSITARIO</v>
      </c>
      <c r="B50" s="266"/>
      <c r="C50" s="267"/>
      <c r="D50" s="83">
        <f>VLOOKUP($E$45,compo4,2,FALSE)</f>
        <v>100</v>
      </c>
      <c r="E50" s="82"/>
      <c r="F50" s="83">
        <f>VLOOKUP($E$45,compo4,3,FALSE)</f>
        <v>0</v>
      </c>
      <c r="G50" s="83">
        <f>VLOOKUP($E$45,compo4,5,FALSE)</f>
        <v>200</v>
      </c>
      <c r="H50" s="82"/>
      <c r="I50" s="84">
        <f>VLOOKUP($E$45,compo4,6,FALSE)</f>
        <v>0</v>
      </c>
      <c r="J50" s="1"/>
    </row>
    <row r="51" spans="1:10">
      <c r="A51" s="38"/>
      <c r="B51" s="38"/>
      <c r="C51" s="38"/>
      <c r="D51" s="113"/>
      <c r="E51" s="34"/>
      <c r="F51" s="113"/>
      <c r="G51" s="113"/>
      <c r="J51" s="1"/>
    </row>
    <row r="52" spans="1:10">
      <c r="A52" s="253" t="s">
        <v>10</v>
      </c>
      <c r="B52" s="254"/>
      <c r="C52" s="255"/>
      <c r="D52" s="8"/>
      <c r="E52" s="8"/>
      <c r="F52" s="19"/>
      <c r="G52" s="8"/>
      <c r="J52" s="8"/>
    </row>
    <row r="53" spans="1:10">
      <c r="A53" s="256" t="s">
        <v>9</v>
      </c>
      <c r="B53" s="257"/>
      <c r="C53" s="258"/>
      <c r="D53" s="256" t="s">
        <v>65</v>
      </c>
      <c r="E53" s="258"/>
      <c r="F53" s="19"/>
      <c r="G53" s="8"/>
      <c r="J53" s="8"/>
    </row>
    <row r="54" spans="1:10">
      <c r="A54" s="259" t="str">
        <f>A47</f>
        <v>GENERACION DE EXPEDIENTES</v>
      </c>
      <c r="B54" s="260"/>
      <c r="C54" s="261"/>
      <c r="D54" s="81">
        <v>0.2</v>
      </c>
      <c r="E54" s="104"/>
      <c r="F54" s="19"/>
      <c r="G54" s="8"/>
      <c r="J54" s="8"/>
    </row>
    <row r="55" spans="1:10" ht="12.75" customHeight="1">
      <c r="A55" s="259" t="str">
        <f>A48</f>
        <v>NUMERO DE NOTIFICACIONES</v>
      </c>
      <c r="B55" s="260"/>
      <c r="C55" s="261"/>
      <c r="D55" s="81">
        <v>0.3</v>
      </c>
      <c r="E55" s="104"/>
      <c r="F55" s="19"/>
      <c r="G55" s="8"/>
      <c r="J55" s="8"/>
    </row>
    <row r="56" spans="1:10" ht="12.75" customHeight="1">
      <c r="A56" s="259" t="str">
        <f>A49</f>
        <v>NÚMERO DE EJECUCIONES</v>
      </c>
      <c r="B56" s="260"/>
      <c r="C56" s="261"/>
      <c r="D56" s="81">
        <v>0.2</v>
      </c>
      <c r="E56" s="104"/>
      <c r="F56" s="19"/>
      <c r="G56" s="8"/>
      <c r="J56" s="8"/>
    </row>
    <row r="57" spans="1:10">
      <c r="A57" s="259" t="str">
        <f>A50</f>
        <v>NÚMERO DE CAMBIOS DE DEPOSITARIO</v>
      </c>
      <c r="B57" s="260"/>
      <c r="C57" s="261"/>
      <c r="D57" s="81">
        <v>0.3</v>
      </c>
      <c r="E57" s="104"/>
      <c r="F57" s="19"/>
      <c r="G57" s="8"/>
      <c r="J57" s="8"/>
    </row>
    <row r="58" spans="1:10">
      <c r="A58" s="5"/>
      <c r="B58" s="5"/>
      <c r="C58" s="5"/>
      <c r="D58" s="102">
        <f>SUM(D54:D57)</f>
        <v>1</v>
      </c>
      <c r="E58" s="103"/>
      <c r="F58" s="19"/>
      <c r="G58" s="8"/>
      <c r="J58" s="8"/>
    </row>
    <row r="59" spans="1:10">
      <c r="A59" s="5"/>
      <c r="B59" s="5"/>
      <c r="C59" s="5"/>
      <c r="D59" s="8"/>
      <c r="E59" s="8"/>
      <c r="F59" s="19"/>
      <c r="G59" s="8"/>
      <c r="J59" s="8"/>
    </row>
    <row r="60" spans="1:10">
      <c r="A60" s="5"/>
      <c r="B60" s="5"/>
      <c r="C60" s="5"/>
      <c r="D60" s="8"/>
      <c r="E60" s="8"/>
      <c r="F60" s="19"/>
      <c r="G60" s="8"/>
      <c r="J60" s="8"/>
    </row>
  </sheetData>
  <sheetProtection algorithmName="SHA-512" hashValue="m+RawB9K01cZl2DoTrRv6KJl8dSNWpwWhB7Ad3zf1Ph3swcGdnqKZxabse/xzEUOUxDyBP35xL3gglWUIXqZAA==" saltValue="O1HBmizi2tAGoGWC6zyFfA==" spinCount="100000" sheet="1" objects="1" scenarios="1"/>
  <protectedRanges>
    <protectedRange sqref="D54:E57" name="usodeltiempo_1"/>
    <protectedRange sqref="E45" name="mes_1"/>
    <protectedRange sqref="A19:J21" name="vision"/>
    <protectedRange sqref="C9:J9" name="dependencia"/>
    <protectedRange sqref="C11:J11" name="arearesponsable"/>
    <protectedRange sqref="A14:J16" name="mision"/>
  </protectedRanges>
  <mergeCells count="54">
    <mergeCell ref="D53:E53"/>
    <mergeCell ref="A54:C54"/>
    <mergeCell ref="A55:C55"/>
    <mergeCell ref="A56:C56"/>
    <mergeCell ref="A57:C57"/>
    <mergeCell ref="A53:C53"/>
    <mergeCell ref="A47:C47"/>
    <mergeCell ref="A48:C48"/>
    <mergeCell ref="A49:C49"/>
    <mergeCell ref="A50:C50"/>
    <mergeCell ref="A52:C52"/>
    <mergeCell ref="B42:C42"/>
    <mergeCell ref="D42:E42"/>
    <mergeCell ref="A45:C45"/>
    <mergeCell ref="G45:I45"/>
    <mergeCell ref="A46:C46"/>
    <mergeCell ref="D46:E46"/>
    <mergeCell ref="G46:H46"/>
    <mergeCell ref="B39:C39"/>
    <mergeCell ref="D39:E39"/>
    <mergeCell ref="B40:C40"/>
    <mergeCell ref="D40:E40"/>
    <mergeCell ref="B41:C41"/>
    <mergeCell ref="D41:E41"/>
    <mergeCell ref="B36:C36"/>
    <mergeCell ref="D36:E36"/>
    <mergeCell ref="B37:C37"/>
    <mergeCell ref="D37:E37"/>
    <mergeCell ref="B38:C38"/>
    <mergeCell ref="D38:E38"/>
    <mergeCell ref="B33:C33"/>
    <mergeCell ref="D33:E33"/>
    <mergeCell ref="B34:C34"/>
    <mergeCell ref="D34:E34"/>
    <mergeCell ref="B35:C35"/>
    <mergeCell ref="D35:E35"/>
    <mergeCell ref="B30:C30"/>
    <mergeCell ref="D30:E30"/>
    <mergeCell ref="B31:C31"/>
    <mergeCell ref="D31:E31"/>
    <mergeCell ref="B32:C32"/>
    <mergeCell ref="D32:E32"/>
    <mergeCell ref="A19:J21"/>
    <mergeCell ref="A23:C23"/>
    <mergeCell ref="F23:H23"/>
    <mergeCell ref="A25:C25"/>
    <mergeCell ref="B29:C29"/>
    <mergeCell ref="H29:I29"/>
    <mergeCell ref="A18:J18"/>
    <mergeCell ref="A7:J7"/>
    <mergeCell ref="C9:J9"/>
    <mergeCell ref="C11:J11"/>
    <mergeCell ref="A13:J13"/>
    <mergeCell ref="A14:J16"/>
  </mergeCells>
  <pageMargins left="0.55000000000000004" right="0.44" top="0.76" bottom="0.75" header="0.3" footer="0.3"/>
  <pageSetup paperSize="12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9"/>
  <sheetViews>
    <sheetView tabSelected="1" topLeftCell="A303" zoomScale="150" zoomScaleNormal="150" workbookViewId="0">
      <selection activeCell="C183" sqref="C183:D183"/>
    </sheetView>
  </sheetViews>
  <sheetFormatPr baseColWidth="10" defaultColWidth="11.42578125" defaultRowHeight="12.75"/>
  <cols>
    <col min="1" max="1" width="14.85546875" style="3" customWidth="1"/>
    <col min="2" max="2" width="2.5703125" style="3" customWidth="1"/>
    <col min="3" max="3" width="11.42578125" style="3" customWidth="1"/>
    <col min="4" max="4" width="11.42578125" style="3"/>
    <col min="5" max="5" width="2.5703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1" spans="1:10">
      <c r="A1" s="67"/>
      <c r="B1" s="67"/>
      <c r="C1" s="68" t="s">
        <v>38</v>
      </c>
      <c r="D1" s="67" t="str">
        <f>C3</f>
        <v>GENERACION DE EXPEDIENTES</v>
      </c>
      <c r="E1" s="67"/>
      <c r="F1" s="67"/>
      <c r="G1" s="67"/>
      <c r="H1" s="67"/>
      <c r="I1" s="67"/>
      <c r="J1" s="67"/>
    </row>
    <row r="2" spans="1:10">
      <c r="I2" s="291" t="s">
        <v>202</v>
      </c>
      <c r="J2" s="292"/>
    </row>
    <row r="3" spans="1:10">
      <c r="A3" s="2" t="s">
        <v>11</v>
      </c>
      <c r="C3" s="293" t="s">
        <v>225</v>
      </c>
      <c r="D3" s="294"/>
      <c r="E3" s="294"/>
      <c r="F3" s="294"/>
      <c r="G3" s="314"/>
      <c r="H3" s="20"/>
      <c r="I3" s="134" t="s">
        <v>79</v>
      </c>
      <c r="J3" s="136">
        <f>beneficiarios!N8</f>
        <v>0</v>
      </c>
    </row>
    <row r="4" spans="1:10">
      <c r="A4" s="2" t="s">
        <v>12</v>
      </c>
      <c r="C4" s="295" t="s">
        <v>260</v>
      </c>
      <c r="D4" s="296"/>
      <c r="E4" s="296"/>
      <c r="F4" s="296"/>
      <c r="G4" s="297"/>
      <c r="H4" s="20"/>
      <c r="I4" s="134" t="s">
        <v>199</v>
      </c>
      <c r="J4" s="189">
        <f>beneficiarios!N9</f>
        <v>0</v>
      </c>
    </row>
    <row r="5" spans="1:10">
      <c r="A5" s="131" t="s">
        <v>13</v>
      </c>
      <c r="C5" s="295" t="s">
        <v>261</v>
      </c>
      <c r="D5" s="296"/>
      <c r="E5" s="296"/>
      <c r="F5" s="296"/>
      <c r="G5" s="297"/>
      <c r="H5" s="20"/>
      <c r="I5" s="135" t="s">
        <v>200</v>
      </c>
      <c r="J5" s="189">
        <f>beneficiarios!N10</f>
        <v>0</v>
      </c>
    </row>
    <row r="6" spans="1:10" ht="25.5">
      <c r="A6" s="131" t="s">
        <v>207</v>
      </c>
      <c r="B6" s="138"/>
      <c r="C6" s="302" t="s">
        <v>262</v>
      </c>
      <c r="D6" s="303"/>
      <c r="E6" s="303"/>
      <c r="F6" s="303"/>
      <c r="G6" s="304"/>
      <c r="H6" s="20"/>
      <c r="I6" s="135" t="s">
        <v>201</v>
      </c>
      <c r="J6" s="189">
        <f>beneficiarios!N11</f>
        <v>0</v>
      </c>
    </row>
    <row r="7" spans="1:10">
      <c r="A7" s="1"/>
    </row>
    <row r="8" spans="1:10">
      <c r="A8" s="2" t="s">
        <v>14</v>
      </c>
      <c r="C8" s="270">
        <v>43101</v>
      </c>
      <c r="D8" s="305"/>
      <c r="F8" s="130" t="s">
        <v>15</v>
      </c>
      <c r="G8" s="40"/>
      <c r="I8" s="270">
        <v>43465</v>
      </c>
      <c r="J8" s="305"/>
    </row>
    <row r="10" spans="1:10" ht="12.75" customHeight="1">
      <c r="A10" s="268" t="s">
        <v>73</v>
      </c>
      <c r="B10" s="269"/>
      <c r="C10" s="270">
        <v>43420</v>
      </c>
      <c r="D10" s="305"/>
      <c r="E10" s="20"/>
      <c r="F10" s="289" t="s">
        <v>208</v>
      </c>
      <c r="G10" s="289"/>
      <c r="H10" s="289"/>
      <c r="I10" s="272" t="s">
        <v>228</v>
      </c>
      <c r="J10" s="273"/>
    </row>
    <row r="11" spans="1:10" ht="13.5" thickBot="1"/>
    <row r="12" spans="1:10" ht="25.5" customHeight="1" thickBot="1">
      <c r="A12" s="285" t="s">
        <v>78</v>
      </c>
      <c r="B12" s="286"/>
      <c r="C12" s="287" t="s">
        <v>263</v>
      </c>
      <c r="D12" s="288"/>
      <c r="E12" s="285" t="s">
        <v>74</v>
      </c>
      <c r="F12" s="286"/>
      <c r="G12" s="287" t="s">
        <v>264</v>
      </c>
      <c r="H12" s="288"/>
      <c r="I12" s="127" t="s">
        <v>82</v>
      </c>
      <c r="J12" s="128" t="s">
        <v>110</v>
      </c>
    </row>
    <row r="14" spans="1:10">
      <c r="A14" s="21" t="s">
        <v>71</v>
      </c>
      <c r="C14" s="274" t="s">
        <v>215</v>
      </c>
      <c r="D14" s="275"/>
      <c r="E14" s="275"/>
      <c r="F14" s="275"/>
      <c r="G14" s="275"/>
      <c r="H14" s="275"/>
      <c r="I14" s="275"/>
      <c r="J14" s="276"/>
    </row>
    <row r="15" spans="1:10">
      <c r="A15" s="22"/>
      <c r="C15" s="277"/>
      <c r="D15" s="306"/>
      <c r="E15" s="306"/>
      <c r="F15" s="306"/>
      <c r="G15" s="306"/>
      <c r="H15" s="306"/>
      <c r="I15" s="306"/>
      <c r="J15" s="279"/>
    </row>
    <row r="16" spans="1:10">
      <c r="A16" s="1"/>
      <c r="C16" s="277"/>
      <c r="D16" s="306"/>
      <c r="E16" s="306"/>
      <c r="F16" s="306"/>
      <c r="G16" s="306"/>
      <c r="H16" s="306"/>
      <c r="I16" s="306"/>
      <c r="J16" s="279"/>
    </row>
    <row r="17" spans="1:10">
      <c r="A17" s="1"/>
      <c r="C17" s="280"/>
      <c r="D17" s="281"/>
      <c r="E17" s="281"/>
      <c r="F17" s="281"/>
      <c r="G17" s="281"/>
      <c r="H17" s="281"/>
      <c r="I17" s="281"/>
      <c r="J17" s="282"/>
    </row>
    <row r="19" spans="1:10">
      <c r="A19" s="21" t="s">
        <v>36</v>
      </c>
      <c r="C19" s="197" t="s">
        <v>216</v>
      </c>
      <c r="D19" s="198"/>
      <c r="E19" s="198"/>
      <c r="F19" s="198"/>
      <c r="G19" s="198"/>
      <c r="H19" s="198"/>
      <c r="I19" s="198"/>
      <c r="J19" s="199"/>
    </row>
    <row r="20" spans="1:10">
      <c r="A20" s="22" t="s">
        <v>37</v>
      </c>
      <c r="C20" s="200" t="s">
        <v>217</v>
      </c>
      <c r="D20" s="201"/>
      <c r="E20" s="201"/>
      <c r="F20" s="201"/>
      <c r="G20" s="201"/>
      <c r="H20" s="201"/>
      <c r="I20" s="201"/>
      <c r="J20" s="202"/>
    </row>
    <row r="21" spans="1:10">
      <c r="C21" s="203" t="s">
        <v>218</v>
      </c>
      <c r="D21" s="201"/>
      <c r="E21" s="201"/>
      <c r="F21" s="201"/>
      <c r="G21" s="201"/>
      <c r="H21" s="201"/>
      <c r="I21" s="201"/>
      <c r="J21" s="202"/>
    </row>
    <row r="22" spans="1:10">
      <c r="C22" s="200"/>
      <c r="D22" s="201"/>
      <c r="E22" s="201"/>
      <c r="F22" s="201"/>
      <c r="G22" s="201"/>
      <c r="H22" s="201"/>
      <c r="I22" s="201"/>
      <c r="J22" s="202"/>
    </row>
    <row r="23" spans="1:10">
      <c r="C23" s="204"/>
      <c r="D23" s="205"/>
      <c r="E23" s="205"/>
      <c r="F23" s="205"/>
      <c r="G23" s="205"/>
      <c r="H23" s="205"/>
      <c r="I23" s="205"/>
      <c r="J23" s="206"/>
    </row>
    <row r="25" spans="1:10">
      <c r="A25" s="21" t="s">
        <v>35</v>
      </c>
      <c r="C25" s="54"/>
      <c r="D25" s="85"/>
      <c r="E25" s="85"/>
      <c r="F25" s="85"/>
      <c r="G25" s="85"/>
      <c r="H25" s="85"/>
      <c r="I25" s="85"/>
      <c r="J25" s="86"/>
    </row>
    <row r="26" spans="1:10">
      <c r="A26" s="22"/>
      <c r="C26" s="129"/>
      <c r="D26" s="87"/>
      <c r="E26" s="87"/>
      <c r="F26" s="87"/>
      <c r="G26" s="87"/>
      <c r="H26" s="87"/>
      <c r="I26" s="87"/>
      <c r="J26" s="88"/>
    </row>
    <row r="27" spans="1:10">
      <c r="C27" s="129"/>
      <c r="D27" s="87"/>
      <c r="E27" s="87"/>
      <c r="F27" s="87"/>
      <c r="G27" s="87"/>
      <c r="H27" s="87"/>
      <c r="I27" s="87"/>
      <c r="J27" s="88"/>
    </row>
    <row r="28" spans="1:10">
      <c r="C28" s="129"/>
      <c r="D28" s="87"/>
      <c r="E28" s="87"/>
      <c r="F28" s="87"/>
      <c r="G28" s="87"/>
      <c r="H28" s="87"/>
      <c r="I28" s="87"/>
      <c r="J28" s="88"/>
    </row>
    <row r="29" spans="1:10">
      <c r="C29" s="53"/>
      <c r="D29" s="89"/>
      <c r="E29" s="89"/>
      <c r="F29" s="89"/>
      <c r="G29" s="89"/>
      <c r="H29" s="89"/>
      <c r="I29" s="89"/>
      <c r="J29" s="90"/>
    </row>
    <row r="31" spans="1:10">
      <c r="A31" s="21" t="s">
        <v>17</v>
      </c>
      <c r="C31" s="207" t="s">
        <v>219</v>
      </c>
      <c r="D31" s="91"/>
      <c r="E31" s="91"/>
      <c r="F31" s="91"/>
      <c r="G31" s="91"/>
      <c r="H31" s="91"/>
      <c r="I31" s="91"/>
      <c r="J31" s="92"/>
    </row>
    <row r="32" spans="1:10">
      <c r="A32" s="22"/>
      <c r="C32" s="208" t="s">
        <v>223</v>
      </c>
      <c r="D32" s="209"/>
      <c r="E32" s="209"/>
      <c r="F32" s="209"/>
      <c r="G32" s="209"/>
      <c r="H32" s="209"/>
      <c r="I32" s="209"/>
      <c r="J32" s="210"/>
    </row>
    <row r="33" spans="1:10">
      <c r="C33" s="211" t="s">
        <v>224</v>
      </c>
      <c r="D33" s="212"/>
      <c r="E33" s="212"/>
      <c r="F33" s="212"/>
      <c r="G33" s="212"/>
      <c r="H33" s="212"/>
      <c r="I33" s="212"/>
      <c r="J33" s="210"/>
    </row>
    <row r="34" spans="1:10">
      <c r="C34" s="208" t="s">
        <v>220</v>
      </c>
      <c r="D34" s="93"/>
      <c r="E34" s="93"/>
      <c r="F34" s="93"/>
      <c r="G34" s="93"/>
      <c r="H34" s="93"/>
      <c r="I34" s="93"/>
      <c r="J34" s="94"/>
    </row>
    <row r="35" spans="1:10">
      <c r="C35" s="208" t="s">
        <v>221</v>
      </c>
      <c r="D35" s="93"/>
      <c r="E35" s="93"/>
      <c r="F35" s="93"/>
      <c r="G35" s="93"/>
      <c r="H35" s="93"/>
      <c r="I35" s="93"/>
      <c r="J35" s="94"/>
    </row>
    <row r="36" spans="1:10">
      <c r="C36" s="208" t="s">
        <v>222</v>
      </c>
      <c r="D36" s="93"/>
      <c r="E36" s="93"/>
      <c r="F36" s="93"/>
      <c r="G36" s="93"/>
      <c r="H36" s="93"/>
      <c r="I36" s="93"/>
      <c r="J36" s="94"/>
    </row>
    <row r="37" spans="1:10">
      <c r="C37" s="55"/>
      <c r="D37" s="93"/>
      <c r="E37" s="93"/>
      <c r="F37" s="93"/>
      <c r="G37" s="93"/>
      <c r="H37" s="93"/>
      <c r="I37" s="93"/>
      <c r="J37" s="94"/>
    </row>
    <row r="38" spans="1:10">
      <c r="C38" s="57"/>
      <c r="D38" s="96"/>
      <c r="E38" s="96"/>
      <c r="F38" s="96"/>
      <c r="G38" s="96"/>
      <c r="H38" s="96"/>
      <c r="I38" s="96"/>
      <c r="J38" s="97"/>
    </row>
    <row r="40" spans="1:10">
      <c r="A40" s="2" t="s">
        <v>18</v>
      </c>
      <c r="C40" s="309">
        <v>0</v>
      </c>
      <c r="D40" s="271"/>
      <c r="F40" s="310" t="s">
        <v>19</v>
      </c>
      <c r="G40" s="311"/>
      <c r="I40" s="309">
        <v>0</v>
      </c>
      <c r="J40" s="271"/>
    </row>
    <row r="41" spans="1:10">
      <c r="A41" s="4"/>
      <c r="B41" s="1"/>
      <c r="C41" s="106"/>
      <c r="D41" s="106"/>
      <c r="E41" s="1"/>
      <c r="F41" s="106"/>
      <c r="G41" s="106"/>
      <c r="I41" s="8"/>
      <c r="J41" s="8"/>
    </row>
    <row r="42" spans="1:10">
      <c r="A42" s="23"/>
      <c r="B42" s="98" t="s">
        <v>64</v>
      </c>
      <c r="C42" s="10"/>
      <c r="D42" s="10"/>
      <c r="E42" s="11"/>
      <c r="G42" s="18"/>
      <c r="H42" s="1"/>
      <c r="I42" s="1"/>
      <c r="J42" s="1"/>
    </row>
    <row r="43" spans="1:10">
      <c r="A43" s="42" t="s">
        <v>4</v>
      </c>
      <c r="B43" s="43"/>
      <c r="C43" s="105" t="s">
        <v>65</v>
      </c>
      <c r="D43" s="42" t="s">
        <v>77</v>
      </c>
      <c r="E43" s="51"/>
      <c r="F43" s="100" t="s">
        <v>66</v>
      </c>
      <c r="G43" s="45" t="s">
        <v>20</v>
      </c>
      <c r="H43" s="43"/>
      <c r="I43" s="44" t="s">
        <v>21</v>
      </c>
      <c r="J43" s="44" t="s">
        <v>22</v>
      </c>
    </row>
    <row r="44" spans="1:10">
      <c r="A44" s="16">
        <v>43131</v>
      </c>
      <c r="B44" s="121">
        <v>1</v>
      </c>
      <c r="C44" s="24">
        <v>100</v>
      </c>
      <c r="D44" s="115">
        <v>303</v>
      </c>
      <c r="E44" s="120"/>
      <c r="F44" s="25">
        <f>C44</f>
        <v>100</v>
      </c>
      <c r="G44" s="26">
        <f>D44</f>
        <v>303</v>
      </c>
      <c r="H44" s="27"/>
      <c r="I44" s="28">
        <f t="shared" ref="I44:J55" si="0">F44/$F$56</f>
        <v>8.3333333333333329E-2</v>
      </c>
      <c r="J44" s="28">
        <f t="shared" si="0"/>
        <v>0.2525</v>
      </c>
    </row>
    <row r="45" spans="1:10">
      <c r="A45" s="17">
        <v>43159</v>
      </c>
      <c r="B45" s="122">
        <v>2</v>
      </c>
      <c r="C45" s="15">
        <v>100</v>
      </c>
      <c r="D45" s="114">
        <v>354</v>
      </c>
      <c r="E45" s="14"/>
      <c r="F45" s="29">
        <f t="shared" ref="F45:G55" si="1">C45+F44</f>
        <v>200</v>
      </c>
      <c r="G45" s="30">
        <f t="shared" si="1"/>
        <v>657</v>
      </c>
      <c r="H45" s="31"/>
      <c r="I45" s="32">
        <f t="shared" si="0"/>
        <v>0.16666666666666666</v>
      </c>
      <c r="J45" s="32">
        <f t="shared" si="0"/>
        <v>0.54749999999999999</v>
      </c>
    </row>
    <row r="46" spans="1:10">
      <c r="A46" s="16">
        <v>43190</v>
      </c>
      <c r="B46" s="121">
        <v>3</v>
      </c>
      <c r="C46" s="24">
        <v>100</v>
      </c>
      <c r="D46" s="115">
        <v>162</v>
      </c>
      <c r="E46" s="120"/>
      <c r="F46" s="25">
        <f t="shared" si="1"/>
        <v>300</v>
      </c>
      <c r="G46" s="26">
        <f t="shared" si="1"/>
        <v>819</v>
      </c>
      <c r="H46" s="27"/>
      <c r="I46" s="28">
        <f t="shared" si="0"/>
        <v>0.25</v>
      </c>
      <c r="J46" s="28">
        <f t="shared" si="0"/>
        <v>0.6825</v>
      </c>
    </row>
    <row r="47" spans="1:10">
      <c r="A47" s="17">
        <v>43220</v>
      </c>
      <c r="B47" s="122">
        <v>4</v>
      </c>
      <c r="C47" s="15">
        <v>100</v>
      </c>
      <c r="D47" s="114">
        <v>399</v>
      </c>
      <c r="E47" s="14"/>
      <c r="F47" s="29">
        <f t="shared" si="1"/>
        <v>400</v>
      </c>
      <c r="G47" s="30">
        <f t="shared" si="1"/>
        <v>1218</v>
      </c>
      <c r="H47" s="31"/>
      <c r="I47" s="32">
        <f t="shared" si="0"/>
        <v>0.33333333333333331</v>
      </c>
      <c r="J47" s="32">
        <f t="shared" si="0"/>
        <v>1.0149999999999999</v>
      </c>
    </row>
    <row r="48" spans="1:10">
      <c r="A48" s="16">
        <v>43251</v>
      </c>
      <c r="B48" s="121">
        <v>5</v>
      </c>
      <c r="C48" s="24">
        <v>100</v>
      </c>
      <c r="D48" s="115">
        <v>327</v>
      </c>
      <c r="E48" s="120"/>
      <c r="F48" s="25">
        <f t="shared" si="1"/>
        <v>500</v>
      </c>
      <c r="G48" s="26">
        <f t="shared" si="1"/>
        <v>1545</v>
      </c>
      <c r="H48" s="27"/>
      <c r="I48" s="28">
        <f t="shared" si="0"/>
        <v>0.41666666666666669</v>
      </c>
      <c r="J48" s="28">
        <f t="shared" si="0"/>
        <v>1.2875000000000001</v>
      </c>
    </row>
    <row r="49" spans="1:10">
      <c r="A49" s="17">
        <v>43281</v>
      </c>
      <c r="B49" s="122">
        <v>6</v>
      </c>
      <c r="C49" s="15">
        <v>100</v>
      </c>
      <c r="D49" s="114">
        <v>244</v>
      </c>
      <c r="E49" s="14"/>
      <c r="F49" s="29">
        <f t="shared" si="1"/>
        <v>600</v>
      </c>
      <c r="G49" s="30">
        <f t="shared" si="1"/>
        <v>1789</v>
      </c>
      <c r="H49" s="31"/>
      <c r="I49" s="32">
        <f t="shared" si="0"/>
        <v>0.5</v>
      </c>
      <c r="J49" s="32">
        <f t="shared" si="0"/>
        <v>1.4908333333333332</v>
      </c>
    </row>
    <row r="50" spans="1:10">
      <c r="A50" s="16">
        <v>43312</v>
      </c>
      <c r="B50" s="121">
        <v>7</v>
      </c>
      <c r="C50" s="24">
        <v>100</v>
      </c>
      <c r="D50" s="115">
        <v>159</v>
      </c>
      <c r="E50" s="120"/>
      <c r="F50" s="25">
        <f t="shared" si="1"/>
        <v>700</v>
      </c>
      <c r="G50" s="26">
        <f t="shared" si="1"/>
        <v>1948</v>
      </c>
      <c r="H50" s="27"/>
      <c r="I50" s="28">
        <f t="shared" si="0"/>
        <v>0.58333333333333337</v>
      </c>
      <c r="J50" s="28">
        <f t="shared" si="0"/>
        <v>1.6233333333333333</v>
      </c>
    </row>
    <row r="51" spans="1:10">
      <c r="A51" s="17">
        <v>43343</v>
      </c>
      <c r="B51" s="122">
        <v>8</v>
      </c>
      <c r="C51" s="15">
        <v>100</v>
      </c>
      <c r="D51" s="114">
        <v>164</v>
      </c>
      <c r="E51" s="14"/>
      <c r="F51" s="29">
        <f t="shared" si="1"/>
        <v>800</v>
      </c>
      <c r="G51" s="30">
        <f t="shared" si="1"/>
        <v>2112</v>
      </c>
      <c r="H51" s="31"/>
      <c r="I51" s="32">
        <f t="shared" si="0"/>
        <v>0.66666666666666663</v>
      </c>
      <c r="J51" s="32">
        <f t="shared" si="0"/>
        <v>1.76</v>
      </c>
    </row>
    <row r="52" spans="1:10">
      <c r="A52" s="16">
        <v>43373</v>
      </c>
      <c r="B52" s="121">
        <v>9</v>
      </c>
      <c r="C52" s="24">
        <v>100</v>
      </c>
      <c r="D52" s="115">
        <v>140</v>
      </c>
      <c r="E52" s="120"/>
      <c r="F52" s="25">
        <f t="shared" si="1"/>
        <v>900</v>
      </c>
      <c r="G52" s="26">
        <f t="shared" si="1"/>
        <v>2252</v>
      </c>
      <c r="H52" s="27"/>
      <c r="I52" s="28">
        <f t="shared" si="0"/>
        <v>0.75</v>
      </c>
      <c r="J52" s="28">
        <f t="shared" si="0"/>
        <v>1.8766666666666667</v>
      </c>
    </row>
    <row r="53" spans="1:10">
      <c r="A53" s="17">
        <v>43404</v>
      </c>
      <c r="B53" s="122">
        <v>10</v>
      </c>
      <c r="C53" s="15">
        <v>100</v>
      </c>
      <c r="D53" s="114">
        <v>42</v>
      </c>
      <c r="E53" s="14"/>
      <c r="F53" s="29">
        <f t="shared" si="1"/>
        <v>1000</v>
      </c>
      <c r="G53" s="30">
        <f t="shared" si="1"/>
        <v>2294</v>
      </c>
      <c r="H53" s="31"/>
      <c r="I53" s="32">
        <f t="shared" si="0"/>
        <v>0.83333333333333337</v>
      </c>
      <c r="J53" s="32">
        <f t="shared" si="0"/>
        <v>1.9116666666666666</v>
      </c>
    </row>
    <row r="54" spans="1:10">
      <c r="A54" s="16">
        <v>43434</v>
      </c>
      <c r="B54" s="121">
        <v>11</v>
      </c>
      <c r="C54" s="24">
        <v>100</v>
      </c>
      <c r="D54" s="115"/>
      <c r="E54" s="120"/>
      <c r="F54" s="25">
        <f t="shared" si="1"/>
        <v>1100</v>
      </c>
      <c r="G54" s="26">
        <f t="shared" si="1"/>
        <v>2294</v>
      </c>
      <c r="H54" s="27"/>
      <c r="I54" s="28">
        <f t="shared" si="0"/>
        <v>0.91666666666666663</v>
      </c>
      <c r="J54" s="28">
        <f t="shared" si="0"/>
        <v>1.9116666666666666</v>
      </c>
    </row>
    <row r="55" spans="1:10">
      <c r="A55" s="17">
        <v>43465</v>
      </c>
      <c r="B55" s="122">
        <v>12</v>
      </c>
      <c r="C55" s="15">
        <v>100</v>
      </c>
      <c r="D55" s="114"/>
      <c r="E55" s="14"/>
      <c r="F55" s="29">
        <f t="shared" si="1"/>
        <v>1200</v>
      </c>
      <c r="G55" s="30">
        <f t="shared" si="1"/>
        <v>2294</v>
      </c>
      <c r="H55" s="31"/>
      <c r="I55" s="32">
        <f t="shared" si="0"/>
        <v>1</v>
      </c>
      <c r="J55" s="32">
        <f t="shared" si="0"/>
        <v>1.9116666666666666</v>
      </c>
    </row>
    <row r="56" spans="1:10">
      <c r="A56" s="46" t="s">
        <v>23</v>
      </c>
      <c r="B56" s="123">
        <v>13</v>
      </c>
      <c r="C56" s="44">
        <f>SUM(C44:C55)</f>
        <v>1200</v>
      </c>
      <c r="D56" s="42">
        <f>SUM(D44:D55)</f>
        <v>2294</v>
      </c>
      <c r="E56" s="51"/>
      <c r="F56" s="47">
        <f>F55</f>
        <v>1200</v>
      </c>
      <c r="G56" s="48">
        <f>G55</f>
        <v>2294</v>
      </c>
      <c r="H56" s="49"/>
      <c r="I56" s="50">
        <f>I55</f>
        <v>1</v>
      </c>
      <c r="J56" s="50">
        <f>J55</f>
        <v>1.9116666666666666</v>
      </c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67"/>
      <c r="B58" s="67"/>
      <c r="C58" s="68" t="s">
        <v>39</v>
      </c>
      <c r="D58" s="67" t="str">
        <f>C60</f>
        <v>NUMERO DE NOTIFICACIONES</v>
      </c>
      <c r="E58" s="67"/>
      <c r="F58" s="67"/>
      <c r="G58" s="67"/>
      <c r="H58" s="67"/>
      <c r="I58" s="67"/>
      <c r="J58" s="67"/>
    </row>
    <row r="59" spans="1:10">
      <c r="I59" s="291" t="s">
        <v>202</v>
      </c>
      <c r="J59" s="292"/>
    </row>
    <row r="60" spans="1:10">
      <c r="A60" s="2" t="s">
        <v>11</v>
      </c>
      <c r="C60" s="293" t="s">
        <v>226</v>
      </c>
      <c r="D60" s="294"/>
      <c r="E60" s="294"/>
      <c r="F60" s="294"/>
      <c r="G60" s="294"/>
      <c r="H60" s="66"/>
      <c r="I60" s="134" t="s">
        <v>79</v>
      </c>
      <c r="J60" s="136">
        <f>beneficiarios!N16</f>
        <v>0</v>
      </c>
    </row>
    <row r="61" spans="1:10">
      <c r="A61" s="2" t="s">
        <v>12</v>
      </c>
      <c r="C61" s="295" t="s">
        <v>260</v>
      </c>
      <c r="D61" s="296"/>
      <c r="E61" s="296"/>
      <c r="F61" s="296"/>
      <c r="G61" s="297"/>
      <c r="H61" s="66"/>
      <c r="I61" s="134" t="s">
        <v>199</v>
      </c>
      <c r="J61" s="189">
        <f>beneficiarios!N17</f>
        <v>0</v>
      </c>
    </row>
    <row r="62" spans="1:10">
      <c r="A62" s="131" t="s">
        <v>13</v>
      </c>
      <c r="C62" s="295" t="s">
        <v>261</v>
      </c>
      <c r="D62" s="296"/>
      <c r="E62" s="296"/>
      <c r="F62" s="296"/>
      <c r="G62" s="297"/>
      <c r="H62" s="66"/>
      <c r="I62" s="135" t="s">
        <v>200</v>
      </c>
      <c r="J62" s="189">
        <f>beneficiarios!N18</f>
        <v>0</v>
      </c>
    </row>
    <row r="63" spans="1:10" ht="25.5">
      <c r="A63" s="137" t="s">
        <v>207</v>
      </c>
      <c r="B63" s="138"/>
      <c r="C63" s="302" t="s">
        <v>262</v>
      </c>
      <c r="D63" s="303"/>
      <c r="E63" s="303"/>
      <c r="F63" s="303"/>
      <c r="G63" s="304"/>
      <c r="H63" s="66"/>
      <c r="I63" s="135" t="s">
        <v>201</v>
      </c>
      <c r="J63" s="189">
        <f>beneficiarios!N19</f>
        <v>0</v>
      </c>
    </row>
    <row r="64" spans="1:10">
      <c r="A64" s="1"/>
    </row>
    <row r="65" spans="1:10">
      <c r="A65" s="2" t="s">
        <v>14</v>
      </c>
      <c r="C65" s="270">
        <v>43101</v>
      </c>
      <c r="D65" s="271"/>
      <c r="F65" s="130" t="s">
        <v>15</v>
      </c>
      <c r="G65" s="40"/>
      <c r="I65" s="270">
        <v>43465</v>
      </c>
      <c r="J65" s="271"/>
    </row>
    <row r="67" spans="1:10" ht="12.75" customHeight="1">
      <c r="A67" s="268" t="s">
        <v>73</v>
      </c>
      <c r="B67" s="269"/>
      <c r="C67" s="270">
        <v>43420</v>
      </c>
      <c r="D67" s="305"/>
      <c r="E67" s="20"/>
      <c r="F67" s="289" t="s">
        <v>208</v>
      </c>
      <c r="G67" s="289"/>
      <c r="H67" s="289"/>
      <c r="I67" s="272" t="s">
        <v>228</v>
      </c>
      <c r="J67" s="273"/>
    </row>
    <row r="68" spans="1:10" ht="13.5" thickBot="1">
      <c r="A68" s="33"/>
      <c r="B68" s="34"/>
      <c r="C68" s="18"/>
      <c r="D68" s="18"/>
      <c r="E68" s="18"/>
      <c r="F68" s="18"/>
      <c r="G68" s="20"/>
      <c r="H68" s="20"/>
    </row>
    <row r="69" spans="1:10" ht="25.5" customHeight="1" thickBot="1">
      <c r="A69" s="285" t="s">
        <v>78</v>
      </c>
      <c r="B69" s="286"/>
      <c r="C69" s="287" t="s">
        <v>265</v>
      </c>
      <c r="D69" s="288"/>
      <c r="E69" s="285" t="s">
        <v>74</v>
      </c>
      <c r="F69" s="286"/>
      <c r="G69" s="287" t="s">
        <v>227</v>
      </c>
      <c r="H69" s="288"/>
      <c r="I69" s="127" t="s">
        <v>82</v>
      </c>
      <c r="J69" s="128" t="s">
        <v>110</v>
      </c>
    </row>
    <row r="71" spans="1:10">
      <c r="A71" s="35" t="s">
        <v>71</v>
      </c>
      <c r="C71" s="274" t="s">
        <v>229</v>
      </c>
      <c r="D71" s="275"/>
      <c r="E71" s="275"/>
      <c r="F71" s="275"/>
      <c r="G71" s="275"/>
      <c r="H71" s="275"/>
      <c r="I71" s="275"/>
      <c r="J71" s="276"/>
    </row>
    <row r="72" spans="1:10">
      <c r="A72" s="36"/>
      <c r="C72" s="277"/>
      <c r="D72" s="306"/>
      <c r="E72" s="306"/>
      <c r="F72" s="306"/>
      <c r="G72" s="306"/>
      <c r="H72" s="306"/>
      <c r="I72" s="306"/>
      <c r="J72" s="279"/>
    </row>
    <row r="73" spans="1:10">
      <c r="A73" s="1"/>
      <c r="C73" s="277"/>
      <c r="D73" s="306"/>
      <c r="E73" s="306"/>
      <c r="F73" s="306"/>
      <c r="G73" s="306"/>
      <c r="H73" s="306"/>
      <c r="I73" s="306"/>
      <c r="J73" s="279"/>
    </row>
    <row r="74" spans="1:10">
      <c r="A74" s="1"/>
      <c r="C74" s="280"/>
      <c r="D74" s="281"/>
      <c r="E74" s="281"/>
      <c r="F74" s="281"/>
      <c r="G74" s="281"/>
      <c r="H74" s="281"/>
      <c r="I74" s="281"/>
      <c r="J74" s="282"/>
    </row>
    <row r="75" spans="1:10">
      <c r="A75" s="1"/>
      <c r="C75" s="37"/>
      <c r="D75" s="37"/>
      <c r="E75" s="37"/>
      <c r="F75" s="37"/>
      <c r="G75" s="37"/>
      <c r="H75" s="37"/>
      <c r="I75" s="37"/>
      <c r="J75" s="37"/>
    </row>
    <row r="76" spans="1:10">
      <c r="A76" s="21" t="s">
        <v>36</v>
      </c>
      <c r="C76" s="197" t="s">
        <v>230</v>
      </c>
      <c r="D76" s="85"/>
      <c r="E76" s="85"/>
      <c r="F76" s="85"/>
      <c r="G76" s="85"/>
      <c r="H76" s="85"/>
      <c r="I76" s="85"/>
      <c r="J76" s="86"/>
    </row>
    <row r="77" spans="1:10">
      <c r="A77" s="22" t="s">
        <v>37</v>
      </c>
      <c r="C77" s="129"/>
      <c r="D77" s="87"/>
      <c r="E77" s="87"/>
      <c r="F77" s="87"/>
      <c r="G77" s="87"/>
      <c r="H77" s="87"/>
      <c r="I77" s="87"/>
      <c r="J77" s="88"/>
    </row>
    <row r="78" spans="1:10">
      <c r="C78" s="129"/>
      <c r="D78" s="87"/>
      <c r="E78" s="87"/>
      <c r="F78" s="87"/>
      <c r="G78" s="87"/>
      <c r="H78" s="87"/>
      <c r="I78" s="87"/>
      <c r="J78" s="88"/>
    </row>
    <row r="79" spans="1:10">
      <c r="C79" s="52"/>
      <c r="D79" s="87"/>
      <c r="E79" s="87"/>
      <c r="F79" s="87"/>
      <c r="G79" s="87"/>
      <c r="H79" s="87"/>
      <c r="I79" s="87"/>
      <c r="J79" s="88"/>
    </row>
    <row r="80" spans="1:10">
      <c r="C80" s="53"/>
      <c r="D80" s="89"/>
      <c r="E80" s="89"/>
      <c r="F80" s="89"/>
      <c r="G80" s="89"/>
      <c r="H80" s="89"/>
      <c r="I80" s="89"/>
      <c r="J80" s="90"/>
    </row>
    <row r="81" spans="1:10">
      <c r="A81" s="1"/>
      <c r="C81" s="37"/>
      <c r="D81" s="37"/>
      <c r="E81" s="37"/>
      <c r="F81" s="37"/>
      <c r="G81" s="37"/>
      <c r="H81" s="37"/>
      <c r="I81" s="37"/>
      <c r="J81" s="37"/>
    </row>
    <row r="82" spans="1:10">
      <c r="A82" s="21" t="s">
        <v>35</v>
      </c>
      <c r="C82" s="58"/>
      <c r="D82" s="91"/>
      <c r="E82" s="91"/>
      <c r="F82" s="91"/>
      <c r="G82" s="91"/>
      <c r="H82" s="91"/>
      <c r="I82" s="91"/>
      <c r="J82" s="92"/>
    </row>
    <row r="83" spans="1:10">
      <c r="A83" s="22"/>
      <c r="C83" s="55"/>
      <c r="D83" s="93"/>
      <c r="E83" s="93"/>
      <c r="F83" s="93"/>
      <c r="G83" s="93"/>
      <c r="H83" s="93"/>
      <c r="I83" s="93"/>
      <c r="J83" s="94"/>
    </row>
    <row r="84" spans="1:10">
      <c r="C84" s="55"/>
      <c r="D84" s="93"/>
      <c r="E84" s="93"/>
      <c r="F84" s="93"/>
      <c r="G84" s="93"/>
      <c r="H84" s="93"/>
      <c r="I84" s="93"/>
      <c r="J84" s="94"/>
    </row>
    <row r="85" spans="1:10">
      <c r="C85" s="56"/>
      <c r="D85" s="93"/>
      <c r="E85" s="93"/>
      <c r="F85" s="93"/>
      <c r="G85" s="93"/>
      <c r="H85" s="93"/>
      <c r="I85" s="93"/>
      <c r="J85" s="94"/>
    </row>
    <row r="86" spans="1:10">
      <c r="C86" s="57"/>
      <c r="D86" s="96"/>
      <c r="E86" s="96"/>
      <c r="F86" s="96"/>
      <c r="G86" s="96"/>
      <c r="H86" s="96"/>
      <c r="I86" s="96"/>
      <c r="J86" s="97"/>
    </row>
    <row r="87" spans="1:10">
      <c r="A87" s="1"/>
      <c r="C87" s="37"/>
      <c r="D87" s="37"/>
      <c r="E87" s="37"/>
      <c r="F87" s="37"/>
      <c r="G87" s="37"/>
      <c r="H87" s="37"/>
      <c r="I87" s="37"/>
      <c r="J87" s="37"/>
    </row>
    <row r="88" spans="1:10">
      <c r="A88" s="21" t="s">
        <v>17</v>
      </c>
      <c r="C88" s="207" t="s">
        <v>231</v>
      </c>
      <c r="D88" s="91"/>
      <c r="E88" s="91"/>
      <c r="F88" s="91"/>
      <c r="G88" s="91"/>
      <c r="H88" s="91"/>
      <c r="I88" s="91"/>
      <c r="J88" s="92"/>
    </row>
    <row r="89" spans="1:10">
      <c r="A89" s="22"/>
      <c r="C89" s="55" t="s">
        <v>232</v>
      </c>
      <c r="D89" s="93"/>
      <c r="E89" s="93"/>
      <c r="F89" s="93"/>
      <c r="G89" s="93"/>
      <c r="H89" s="93"/>
      <c r="I89" s="93"/>
      <c r="J89" s="94"/>
    </row>
    <row r="90" spans="1:10">
      <c r="C90" s="208" t="s">
        <v>233</v>
      </c>
      <c r="D90" s="93"/>
      <c r="E90" s="93"/>
      <c r="F90" s="93"/>
      <c r="G90" s="93"/>
      <c r="H90" s="93"/>
      <c r="I90" s="93"/>
      <c r="J90" s="94"/>
    </row>
    <row r="91" spans="1:10">
      <c r="C91" s="208" t="s">
        <v>234</v>
      </c>
      <c r="D91" s="93"/>
      <c r="E91" s="93"/>
      <c r="F91" s="93"/>
      <c r="G91" s="93"/>
      <c r="H91" s="93"/>
      <c r="I91" s="93"/>
      <c r="J91" s="94"/>
    </row>
    <row r="92" spans="1:10">
      <c r="C92" s="208" t="s">
        <v>258</v>
      </c>
      <c r="D92" s="93"/>
      <c r="E92" s="93"/>
      <c r="F92" s="93"/>
      <c r="G92" s="93"/>
      <c r="H92" s="93"/>
      <c r="I92" s="93"/>
      <c r="J92" s="94"/>
    </row>
    <row r="93" spans="1:10">
      <c r="C93" s="211" t="s">
        <v>235</v>
      </c>
      <c r="D93" s="93"/>
      <c r="E93" s="93"/>
      <c r="F93" s="93"/>
      <c r="G93" s="93"/>
      <c r="H93" s="93"/>
      <c r="I93" s="93"/>
      <c r="J93" s="94"/>
    </row>
    <row r="94" spans="1:10">
      <c r="C94" s="56"/>
      <c r="D94" s="93"/>
      <c r="E94" s="93"/>
      <c r="F94" s="93"/>
      <c r="G94" s="93"/>
      <c r="H94" s="93"/>
      <c r="I94" s="93"/>
      <c r="J94" s="94"/>
    </row>
    <row r="95" spans="1:10">
      <c r="C95" s="57"/>
      <c r="D95" s="96"/>
      <c r="E95" s="96"/>
      <c r="F95" s="96"/>
      <c r="G95" s="96"/>
      <c r="H95" s="96"/>
      <c r="I95" s="96"/>
      <c r="J95" s="97"/>
    </row>
    <row r="97" spans="1:10">
      <c r="A97" s="2" t="s">
        <v>18</v>
      </c>
      <c r="C97" s="312"/>
      <c r="D97" s="313"/>
      <c r="F97" s="310" t="s">
        <v>19</v>
      </c>
      <c r="G97" s="311"/>
      <c r="I97" s="312">
        <v>0</v>
      </c>
      <c r="J97" s="313"/>
    </row>
    <row r="98" spans="1:10">
      <c r="A98" s="4"/>
      <c r="B98" s="1"/>
      <c r="C98" s="106"/>
      <c r="D98" s="106"/>
      <c r="E98" s="1"/>
      <c r="F98" s="38"/>
      <c r="G98" s="38"/>
      <c r="I98" s="8"/>
      <c r="J98" s="8"/>
    </row>
    <row r="99" spans="1:10">
      <c r="A99" s="23"/>
      <c r="B99" s="98" t="s">
        <v>64</v>
      </c>
      <c r="C99" s="10"/>
      <c r="D99" s="10"/>
      <c r="E99" s="11"/>
      <c r="G99" s="18"/>
      <c r="H99" s="1"/>
      <c r="I99" s="1"/>
      <c r="J99" s="1"/>
    </row>
    <row r="100" spans="1:10">
      <c r="A100" s="42" t="s">
        <v>4</v>
      </c>
      <c r="B100" s="43"/>
      <c r="C100" s="100" t="s">
        <v>65</v>
      </c>
      <c r="D100" s="42" t="s">
        <v>77</v>
      </c>
      <c r="E100" s="51"/>
      <c r="F100" s="100" t="s">
        <v>66</v>
      </c>
      <c r="G100" s="45" t="s">
        <v>20</v>
      </c>
      <c r="H100" s="43"/>
      <c r="I100" s="44" t="s">
        <v>21</v>
      </c>
      <c r="J100" s="44" t="s">
        <v>22</v>
      </c>
    </row>
    <row r="101" spans="1:10">
      <c r="A101" s="16">
        <v>43131</v>
      </c>
      <c r="B101" s="121">
        <v>1</v>
      </c>
      <c r="C101" s="24">
        <v>100</v>
      </c>
      <c r="D101" s="115">
        <v>360</v>
      </c>
      <c r="E101" s="120"/>
      <c r="F101" s="25">
        <f>C101</f>
        <v>100</v>
      </c>
      <c r="G101" s="26">
        <f>D101</f>
        <v>360</v>
      </c>
      <c r="H101" s="27"/>
      <c r="I101" s="28">
        <f t="shared" ref="I101:J112" si="2">F101/$F$113</f>
        <v>8.3333333333333329E-2</v>
      </c>
      <c r="J101" s="28">
        <f t="shared" si="2"/>
        <v>0.3</v>
      </c>
    </row>
    <row r="102" spans="1:10">
      <c r="A102" s="17">
        <v>43159</v>
      </c>
      <c r="B102" s="122">
        <v>2</v>
      </c>
      <c r="C102" s="15">
        <v>100</v>
      </c>
      <c r="D102" s="114">
        <v>219</v>
      </c>
      <c r="E102" s="14"/>
      <c r="F102" s="29">
        <f t="shared" ref="F102:G112" si="3">C102+F101</f>
        <v>200</v>
      </c>
      <c r="G102" s="30">
        <f t="shared" si="3"/>
        <v>579</v>
      </c>
      <c r="H102" s="31"/>
      <c r="I102" s="32">
        <f t="shared" si="2"/>
        <v>0.16666666666666666</v>
      </c>
      <c r="J102" s="32">
        <f t="shared" si="2"/>
        <v>0.48249999999999998</v>
      </c>
    </row>
    <row r="103" spans="1:10">
      <c r="A103" s="16">
        <v>43190</v>
      </c>
      <c r="B103" s="121">
        <v>3</v>
      </c>
      <c r="C103" s="24">
        <v>100</v>
      </c>
      <c r="D103" s="115">
        <v>192</v>
      </c>
      <c r="E103" s="120"/>
      <c r="F103" s="25">
        <f t="shared" si="3"/>
        <v>300</v>
      </c>
      <c r="G103" s="26">
        <f t="shared" si="3"/>
        <v>771</v>
      </c>
      <c r="H103" s="27"/>
      <c r="I103" s="28">
        <f t="shared" si="2"/>
        <v>0.25</v>
      </c>
      <c r="J103" s="28">
        <f t="shared" si="2"/>
        <v>0.64249999999999996</v>
      </c>
    </row>
    <row r="104" spans="1:10">
      <c r="A104" s="17">
        <v>43220</v>
      </c>
      <c r="B104" s="122">
        <v>4</v>
      </c>
      <c r="C104" s="15">
        <v>100</v>
      </c>
      <c r="D104" s="114">
        <v>123</v>
      </c>
      <c r="E104" s="14"/>
      <c r="F104" s="29">
        <f t="shared" si="3"/>
        <v>400</v>
      </c>
      <c r="G104" s="30">
        <f t="shared" si="3"/>
        <v>894</v>
      </c>
      <c r="H104" s="31"/>
      <c r="I104" s="32">
        <f t="shared" si="2"/>
        <v>0.33333333333333331</v>
      </c>
      <c r="J104" s="32">
        <f t="shared" si="2"/>
        <v>0.745</v>
      </c>
    </row>
    <row r="105" spans="1:10">
      <c r="A105" s="16">
        <v>43251</v>
      </c>
      <c r="B105" s="121">
        <v>5</v>
      </c>
      <c r="C105" s="24">
        <v>100</v>
      </c>
      <c r="D105" s="115">
        <v>43</v>
      </c>
      <c r="E105" s="120"/>
      <c r="F105" s="25">
        <f t="shared" si="3"/>
        <v>500</v>
      </c>
      <c r="G105" s="26">
        <f t="shared" si="3"/>
        <v>937</v>
      </c>
      <c r="H105" s="27"/>
      <c r="I105" s="28">
        <f t="shared" si="2"/>
        <v>0.41666666666666669</v>
      </c>
      <c r="J105" s="28">
        <f t="shared" si="2"/>
        <v>0.78083333333333338</v>
      </c>
    </row>
    <row r="106" spans="1:10">
      <c r="A106" s="17">
        <v>43281</v>
      </c>
      <c r="B106" s="122">
        <v>6</v>
      </c>
      <c r="C106" s="15">
        <v>100</v>
      </c>
      <c r="D106" s="114">
        <v>226</v>
      </c>
      <c r="E106" s="14"/>
      <c r="F106" s="29">
        <f t="shared" si="3"/>
        <v>600</v>
      </c>
      <c r="G106" s="30">
        <f t="shared" si="3"/>
        <v>1163</v>
      </c>
      <c r="H106" s="31"/>
      <c r="I106" s="32">
        <f t="shared" si="2"/>
        <v>0.5</v>
      </c>
      <c r="J106" s="32">
        <f t="shared" si="2"/>
        <v>0.96916666666666662</v>
      </c>
    </row>
    <row r="107" spans="1:10">
      <c r="A107" s="16">
        <v>43312</v>
      </c>
      <c r="B107" s="121">
        <v>7</v>
      </c>
      <c r="C107" s="24">
        <v>100</v>
      </c>
      <c r="D107" s="115">
        <v>161</v>
      </c>
      <c r="E107" s="120"/>
      <c r="F107" s="25">
        <f t="shared" si="3"/>
        <v>700</v>
      </c>
      <c r="G107" s="26">
        <f t="shared" si="3"/>
        <v>1324</v>
      </c>
      <c r="H107" s="27"/>
      <c r="I107" s="28">
        <f t="shared" si="2"/>
        <v>0.58333333333333337</v>
      </c>
      <c r="J107" s="28">
        <f t="shared" si="2"/>
        <v>1.1033333333333333</v>
      </c>
    </row>
    <row r="108" spans="1:10">
      <c r="A108" s="17">
        <v>43343</v>
      </c>
      <c r="B108" s="122">
        <v>8</v>
      </c>
      <c r="C108" s="15">
        <v>100</v>
      </c>
      <c r="D108" s="114">
        <v>155</v>
      </c>
      <c r="E108" s="14"/>
      <c r="F108" s="29">
        <f t="shared" si="3"/>
        <v>800</v>
      </c>
      <c r="G108" s="30">
        <f t="shared" si="3"/>
        <v>1479</v>
      </c>
      <c r="H108" s="31"/>
      <c r="I108" s="32">
        <f t="shared" si="2"/>
        <v>0.66666666666666663</v>
      </c>
      <c r="J108" s="32">
        <f t="shared" si="2"/>
        <v>1.2324999999999999</v>
      </c>
    </row>
    <row r="109" spans="1:10">
      <c r="A109" s="16">
        <v>43373</v>
      </c>
      <c r="B109" s="121">
        <v>9</v>
      </c>
      <c r="C109" s="24">
        <v>100</v>
      </c>
      <c r="D109" s="115">
        <v>102</v>
      </c>
      <c r="E109" s="120"/>
      <c r="F109" s="25">
        <f t="shared" si="3"/>
        <v>900</v>
      </c>
      <c r="G109" s="26">
        <f t="shared" si="3"/>
        <v>1581</v>
      </c>
      <c r="H109" s="27"/>
      <c r="I109" s="28">
        <f t="shared" si="2"/>
        <v>0.75</v>
      </c>
      <c r="J109" s="28">
        <f t="shared" si="2"/>
        <v>1.3174999999999999</v>
      </c>
    </row>
    <row r="110" spans="1:10">
      <c r="A110" s="17">
        <v>43404</v>
      </c>
      <c r="B110" s="122">
        <v>10</v>
      </c>
      <c r="C110" s="15">
        <v>100</v>
      </c>
      <c r="D110" s="114">
        <v>107</v>
      </c>
      <c r="E110" s="14"/>
      <c r="F110" s="29">
        <f t="shared" si="3"/>
        <v>1000</v>
      </c>
      <c r="G110" s="30">
        <f t="shared" si="3"/>
        <v>1688</v>
      </c>
      <c r="H110" s="31"/>
      <c r="I110" s="32">
        <f t="shared" si="2"/>
        <v>0.83333333333333337</v>
      </c>
      <c r="J110" s="32">
        <f t="shared" si="2"/>
        <v>1.4066666666666667</v>
      </c>
    </row>
    <row r="111" spans="1:10">
      <c r="A111" s="16">
        <v>43434</v>
      </c>
      <c r="B111" s="121">
        <v>11</v>
      </c>
      <c r="C111" s="24">
        <v>100</v>
      </c>
      <c r="D111" s="115"/>
      <c r="E111" s="120"/>
      <c r="F111" s="25">
        <f t="shared" si="3"/>
        <v>1100</v>
      </c>
      <c r="G111" s="26">
        <f t="shared" si="3"/>
        <v>1688</v>
      </c>
      <c r="H111" s="27"/>
      <c r="I111" s="28">
        <f t="shared" si="2"/>
        <v>0.91666666666666663</v>
      </c>
      <c r="J111" s="28">
        <f t="shared" si="2"/>
        <v>1.4066666666666667</v>
      </c>
    </row>
    <row r="112" spans="1:10">
      <c r="A112" s="17">
        <v>43465</v>
      </c>
      <c r="B112" s="122">
        <v>12</v>
      </c>
      <c r="C112" s="15">
        <v>100</v>
      </c>
      <c r="D112" s="114"/>
      <c r="E112" s="14"/>
      <c r="F112" s="29">
        <f t="shared" si="3"/>
        <v>1200</v>
      </c>
      <c r="G112" s="30">
        <f t="shared" si="3"/>
        <v>1688</v>
      </c>
      <c r="H112" s="31"/>
      <c r="I112" s="32">
        <f t="shared" si="2"/>
        <v>1</v>
      </c>
      <c r="J112" s="32">
        <f t="shared" si="2"/>
        <v>1.4066666666666667</v>
      </c>
    </row>
    <row r="113" spans="1:10">
      <c r="A113" s="46" t="s">
        <v>23</v>
      </c>
      <c r="B113" s="123">
        <v>13</v>
      </c>
      <c r="C113" s="44">
        <f>SUM(C101:C112)</f>
        <v>1200</v>
      </c>
      <c r="D113" s="42">
        <f>SUM(D101:D112)</f>
        <v>1688</v>
      </c>
      <c r="E113" s="51"/>
      <c r="F113" s="47">
        <f>F112</f>
        <v>1200</v>
      </c>
      <c r="G113" s="48">
        <f>G112</f>
        <v>1688</v>
      </c>
      <c r="H113" s="49"/>
      <c r="I113" s="50">
        <f>I112</f>
        <v>1</v>
      </c>
      <c r="J113" s="50">
        <f>J112</f>
        <v>1.4066666666666667</v>
      </c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67"/>
      <c r="B115" s="67"/>
      <c r="C115" s="68" t="s">
        <v>40</v>
      </c>
      <c r="D115" s="67" t="str">
        <f>C117</f>
        <v>NÚMERO DE EJECUCIONES</v>
      </c>
      <c r="E115" s="67"/>
      <c r="F115" s="67"/>
      <c r="G115" s="67"/>
      <c r="H115" s="67"/>
      <c r="I115" s="67"/>
      <c r="J115" s="67"/>
    </row>
    <row r="116" spans="1:10">
      <c r="I116" s="291" t="s">
        <v>202</v>
      </c>
      <c r="J116" s="292"/>
    </row>
    <row r="117" spans="1:10">
      <c r="A117" s="2" t="s">
        <v>11</v>
      </c>
      <c r="C117" s="293" t="s">
        <v>236</v>
      </c>
      <c r="D117" s="294"/>
      <c r="E117" s="294"/>
      <c r="F117" s="294"/>
      <c r="G117" s="294"/>
      <c r="H117" s="66"/>
      <c r="I117" s="134" t="s">
        <v>79</v>
      </c>
      <c r="J117" s="136">
        <f>beneficiarios!N24</f>
        <v>0</v>
      </c>
    </row>
    <row r="118" spans="1:10">
      <c r="A118" s="2" t="s">
        <v>12</v>
      </c>
      <c r="C118" s="295" t="s">
        <v>260</v>
      </c>
      <c r="D118" s="296"/>
      <c r="E118" s="296"/>
      <c r="F118" s="296"/>
      <c r="G118" s="297"/>
      <c r="H118" s="66"/>
      <c r="I118" s="134" t="s">
        <v>199</v>
      </c>
      <c r="J118" s="189">
        <f>beneficiarios!N25</f>
        <v>0</v>
      </c>
    </row>
    <row r="119" spans="1:10">
      <c r="A119" s="131" t="s">
        <v>13</v>
      </c>
      <c r="C119" s="295" t="s">
        <v>261</v>
      </c>
      <c r="D119" s="296"/>
      <c r="E119" s="296"/>
      <c r="F119" s="296"/>
      <c r="G119" s="297"/>
      <c r="H119" s="66"/>
      <c r="I119" s="135" t="s">
        <v>200</v>
      </c>
      <c r="J119" s="189">
        <f>beneficiarios!N26</f>
        <v>0</v>
      </c>
    </row>
    <row r="120" spans="1:10" ht="25.5">
      <c r="A120" s="137" t="s">
        <v>207</v>
      </c>
      <c r="C120" s="302" t="s">
        <v>262</v>
      </c>
      <c r="D120" s="303"/>
      <c r="E120" s="303"/>
      <c r="F120" s="303"/>
      <c r="G120" s="304"/>
      <c r="H120" s="66"/>
      <c r="I120" s="135" t="s">
        <v>201</v>
      </c>
      <c r="J120" s="189">
        <f>beneficiarios!N27</f>
        <v>0</v>
      </c>
    </row>
    <row r="121" spans="1:10">
      <c r="A121" s="1"/>
    </row>
    <row r="122" spans="1:10">
      <c r="A122" s="2" t="s">
        <v>14</v>
      </c>
      <c r="C122" s="270">
        <v>43101</v>
      </c>
      <c r="D122" s="271"/>
      <c r="F122" s="130" t="s">
        <v>15</v>
      </c>
      <c r="G122" s="40"/>
      <c r="I122" s="270">
        <v>43465</v>
      </c>
      <c r="J122" s="271"/>
    </row>
    <row r="124" spans="1:10" ht="12.75" customHeight="1">
      <c r="A124" s="268" t="s">
        <v>16</v>
      </c>
      <c r="B124" s="269"/>
      <c r="C124" s="270">
        <v>43420</v>
      </c>
      <c r="D124" s="305"/>
      <c r="E124" s="20"/>
      <c r="F124" s="289" t="s">
        <v>208</v>
      </c>
      <c r="G124" s="289"/>
      <c r="H124" s="289"/>
      <c r="I124" s="272" t="s">
        <v>228</v>
      </c>
      <c r="J124" s="273"/>
    </row>
    <row r="125" spans="1:10" ht="13.5" thickBot="1">
      <c r="A125" s="33"/>
      <c r="C125" s="8"/>
      <c r="D125" s="8"/>
      <c r="E125" s="8"/>
      <c r="F125" s="8"/>
    </row>
    <row r="126" spans="1:10" ht="25.5" customHeight="1" thickBot="1">
      <c r="A126" s="285" t="s">
        <v>78</v>
      </c>
      <c r="B126" s="286"/>
      <c r="C126" s="287" t="s">
        <v>266</v>
      </c>
      <c r="D126" s="288"/>
      <c r="E126" s="285" t="s">
        <v>74</v>
      </c>
      <c r="F126" s="286"/>
      <c r="G126" s="287" t="s">
        <v>237</v>
      </c>
      <c r="H126" s="288"/>
      <c r="I126" s="127" t="s">
        <v>82</v>
      </c>
      <c r="J126" s="128" t="s">
        <v>110</v>
      </c>
    </row>
    <row r="128" spans="1:10">
      <c r="A128" s="35" t="s">
        <v>71</v>
      </c>
      <c r="C128" s="274" t="s">
        <v>259</v>
      </c>
      <c r="D128" s="275"/>
      <c r="E128" s="275"/>
      <c r="F128" s="275"/>
      <c r="G128" s="275"/>
      <c r="H128" s="275"/>
      <c r="I128" s="275"/>
      <c r="J128" s="276"/>
    </row>
    <row r="129" spans="1:10">
      <c r="A129" s="36"/>
      <c r="C129" s="277"/>
      <c r="D129" s="306"/>
      <c r="E129" s="306"/>
      <c r="F129" s="306"/>
      <c r="G129" s="306"/>
      <c r="H129" s="306"/>
      <c r="I129" s="306"/>
      <c r="J129" s="279"/>
    </row>
    <row r="130" spans="1:10">
      <c r="A130" s="4"/>
      <c r="C130" s="277"/>
      <c r="D130" s="306"/>
      <c r="E130" s="306"/>
      <c r="F130" s="306"/>
      <c r="G130" s="306"/>
      <c r="H130" s="306"/>
      <c r="I130" s="306"/>
      <c r="J130" s="279"/>
    </row>
    <row r="131" spans="1:10">
      <c r="A131" s="4"/>
      <c r="C131" s="280"/>
      <c r="D131" s="281"/>
      <c r="E131" s="281"/>
      <c r="F131" s="281"/>
      <c r="G131" s="281"/>
      <c r="H131" s="281"/>
      <c r="I131" s="281"/>
      <c r="J131" s="282"/>
    </row>
    <row r="132" spans="1:10">
      <c r="A132" s="4"/>
      <c r="C132" s="37"/>
      <c r="D132" s="37"/>
      <c r="E132" s="37"/>
      <c r="F132" s="37"/>
      <c r="G132" s="37"/>
      <c r="H132" s="37"/>
      <c r="I132" s="37"/>
      <c r="J132" s="37"/>
    </row>
    <row r="133" spans="1:10">
      <c r="A133" s="21" t="s">
        <v>36</v>
      </c>
      <c r="C133" s="197" t="s">
        <v>238</v>
      </c>
      <c r="D133" s="198"/>
      <c r="E133" s="198"/>
      <c r="F133" s="198"/>
      <c r="G133" s="198"/>
      <c r="H133" s="198"/>
      <c r="I133" s="198"/>
      <c r="J133" s="86"/>
    </row>
    <row r="134" spans="1:10">
      <c r="A134" s="22" t="s">
        <v>37</v>
      </c>
      <c r="C134" s="200" t="s">
        <v>239</v>
      </c>
      <c r="D134" s="201"/>
      <c r="E134" s="201"/>
      <c r="F134" s="201"/>
      <c r="G134" s="201"/>
      <c r="H134" s="201"/>
      <c r="I134" s="201"/>
      <c r="J134" s="88"/>
    </row>
    <row r="135" spans="1:10">
      <c r="C135" s="203"/>
      <c r="D135" s="201"/>
      <c r="E135" s="201"/>
      <c r="F135" s="201"/>
      <c r="G135" s="201"/>
      <c r="H135" s="201"/>
      <c r="I135" s="201"/>
      <c r="J135" s="88"/>
    </row>
    <row r="136" spans="1:10">
      <c r="C136" s="52"/>
      <c r="D136" s="87"/>
      <c r="E136" s="87"/>
      <c r="F136" s="87"/>
      <c r="G136" s="87"/>
      <c r="H136" s="87"/>
      <c r="I136" s="87"/>
      <c r="J136" s="88"/>
    </row>
    <row r="137" spans="1:10">
      <c r="C137" s="53"/>
      <c r="D137" s="89"/>
      <c r="E137" s="89"/>
      <c r="F137" s="89"/>
      <c r="G137" s="89"/>
      <c r="H137" s="89"/>
      <c r="I137" s="89"/>
      <c r="J137" s="90"/>
    </row>
    <row r="138" spans="1:10">
      <c r="A138" s="4"/>
      <c r="C138" s="37"/>
      <c r="D138" s="37"/>
      <c r="E138" s="37"/>
      <c r="F138" s="37"/>
      <c r="G138" s="37"/>
      <c r="H138" s="37"/>
      <c r="I138" s="37"/>
      <c r="J138" s="37"/>
    </row>
    <row r="139" spans="1:10">
      <c r="A139" s="21" t="s">
        <v>35</v>
      </c>
      <c r="C139" s="58"/>
      <c r="D139" s="91"/>
      <c r="E139" s="91"/>
      <c r="F139" s="91"/>
      <c r="G139" s="91"/>
      <c r="H139" s="91"/>
      <c r="I139" s="91"/>
      <c r="J139" s="92"/>
    </row>
    <row r="140" spans="1:10">
      <c r="A140" s="22"/>
      <c r="C140" s="55"/>
      <c r="D140" s="93"/>
      <c r="E140" s="93"/>
      <c r="F140" s="93"/>
      <c r="G140" s="93"/>
      <c r="H140" s="93"/>
      <c r="I140" s="93"/>
      <c r="J140" s="94"/>
    </row>
    <row r="141" spans="1:10">
      <c r="C141" s="55"/>
      <c r="D141" s="93"/>
      <c r="E141" s="93"/>
      <c r="F141" s="93"/>
      <c r="G141" s="93"/>
      <c r="H141" s="93"/>
      <c r="I141" s="93"/>
      <c r="J141" s="94"/>
    </row>
    <row r="142" spans="1:10">
      <c r="C142" s="56"/>
      <c r="D142" s="93"/>
      <c r="E142" s="93"/>
      <c r="F142" s="93"/>
      <c r="G142" s="93"/>
      <c r="H142" s="93"/>
      <c r="I142" s="93"/>
      <c r="J142" s="94"/>
    </row>
    <row r="143" spans="1:10">
      <c r="C143" s="57"/>
      <c r="D143" s="96"/>
      <c r="E143" s="96"/>
      <c r="F143" s="96"/>
      <c r="G143" s="96"/>
      <c r="H143" s="96"/>
      <c r="I143" s="96"/>
      <c r="J143" s="97"/>
    </row>
    <row r="144" spans="1:10">
      <c r="A144" s="4"/>
      <c r="C144" s="37"/>
      <c r="D144" s="37"/>
      <c r="E144" s="37"/>
      <c r="F144" s="37"/>
      <c r="G144" s="37"/>
      <c r="H144" s="37"/>
      <c r="I144" s="37"/>
      <c r="J144" s="37"/>
    </row>
    <row r="145" spans="1:13">
      <c r="A145" s="21" t="s">
        <v>17</v>
      </c>
      <c r="C145" s="207" t="s">
        <v>240</v>
      </c>
      <c r="D145" s="91"/>
      <c r="E145" s="91"/>
      <c r="F145" s="91"/>
      <c r="G145" s="91"/>
      <c r="H145" s="91"/>
      <c r="I145" s="91"/>
      <c r="J145" s="92"/>
    </row>
    <row r="146" spans="1:13">
      <c r="A146" s="22"/>
      <c r="C146" s="208" t="s">
        <v>241</v>
      </c>
      <c r="D146" s="209"/>
      <c r="E146" s="93"/>
      <c r="F146" s="93"/>
      <c r="G146" s="93"/>
      <c r="H146" s="93"/>
      <c r="I146" s="93"/>
      <c r="J146" s="94"/>
    </row>
    <row r="147" spans="1:13">
      <c r="C147" s="208" t="s">
        <v>242</v>
      </c>
      <c r="D147" s="209"/>
      <c r="E147" s="93"/>
      <c r="F147" s="93"/>
      <c r="G147" s="93"/>
      <c r="H147" s="93"/>
      <c r="I147" s="93"/>
      <c r="J147" s="94"/>
    </row>
    <row r="148" spans="1:13">
      <c r="C148" s="208" t="s">
        <v>256</v>
      </c>
      <c r="D148" s="93"/>
      <c r="E148" s="93"/>
      <c r="F148" s="93"/>
      <c r="G148" s="93"/>
      <c r="H148" s="93"/>
      <c r="I148" s="93"/>
      <c r="J148" s="94"/>
    </row>
    <row r="149" spans="1:13">
      <c r="C149" s="208" t="s">
        <v>243</v>
      </c>
      <c r="D149" s="93"/>
      <c r="E149" s="93"/>
      <c r="F149" s="93"/>
      <c r="G149" s="93"/>
      <c r="H149" s="93"/>
      <c r="I149" s="93"/>
      <c r="J149" s="94"/>
    </row>
    <row r="150" spans="1:13">
      <c r="C150" s="208" t="s">
        <v>244</v>
      </c>
      <c r="D150" s="93"/>
      <c r="E150" s="93"/>
      <c r="F150" s="93"/>
      <c r="G150" s="93"/>
      <c r="H150" s="93"/>
      <c r="I150" s="93"/>
      <c r="J150" s="94"/>
    </row>
    <row r="151" spans="1:13">
      <c r="C151" s="208" t="s">
        <v>257</v>
      </c>
      <c r="D151" s="209"/>
      <c r="E151" s="209"/>
      <c r="F151" s="209"/>
      <c r="G151" s="93"/>
      <c r="H151" s="93"/>
      <c r="I151" s="93"/>
      <c r="J151" s="94"/>
    </row>
    <row r="152" spans="1:13">
      <c r="C152" s="208" t="s">
        <v>245</v>
      </c>
      <c r="D152" s="209"/>
      <c r="E152" s="209"/>
      <c r="F152" s="209"/>
      <c r="G152" s="96"/>
      <c r="H152" s="96"/>
      <c r="I152" s="96"/>
      <c r="J152" s="97"/>
    </row>
    <row r="154" spans="1:13">
      <c r="A154" s="2" t="s">
        <v>18</v>
      </c>
      <c r="C154" s="307">
        <v>0</v>
      </c>
      <c r="D154" s="308"/>
      <c r="F154" s="39" t="s">
        <v>19</v>
      </c>
      <c r="G154" s="40"/>
      <c r="I154" s="307">
        <v>0</v>
      </c>
      <c r="J154" s="308"/>
    </row>
    <row r="155" spans="1:13">
      <c r="A155" s="4"/>
      <c r="B155" s="1"/>
      <c r="C155" s="106"/>
      <c r="D155" s="106"/>
      <c r="E155" s="1"/>
      <c r="F155" s="4"/>
      <c r="G155" s="4"/>
      <c r="I155" s="8"/>
      <c r="J155" s="8"/>
    </row>
    <row r="156" spans="1:13">
      <c r="A156" s="23"/>
      <c r="B156" s="98" t="s">
        <v>64</v>
      </c>
      <c r="C156" s="10"/>
      <c r="D156" s="10"/>
      <c r="E156" s="11"/>
      <c r="G156" s="18"/>
      <c r="H156" s="1"/>
      <c r="I156" s="1"/>
      <c r="J156" s="1"/>
    </row>
    <row r="157" spans="1:13">
      <c r="A157" s="42" t="s">
        <v>4</v>
      </c>
      <c r="B157" s="43"/>
      <c r="C157" s="100" t="s">
        <v>65</v>
      </c>
      <c r="D157" s="42" t="s">
        <v>77</v>
      </c>
      <c r="E157" s="51"/>
      <c r="F157" s="100" t="s">
        <v>66</v>
      </c>
      <c r="G157" s="45" t="s">
        <v>20</v>
      </c>
      <c r="H157" s="43"/>
      <c r="I157" s="44" t="s">
        <v>21</v>
      </c>
      <c r="J157" s="44" t="s">
        <v>22</v>
      </c>
    </row>
    <row r="158" spans="1:13">
      <c r="A158" s="16">
        <v>43131</v>
      </c>
      <c r="B158" s="121">
        <v>1</v>
      </c>
      <c r="C158" s="24">
        <v>100</v>
      </c>
      <c r="D158" s="115">
        <v>52</v>
      </c>
      <c r="E158" s="120"/>
      <c r="F158" s="25">
        <f>C158</f>
        <v>100</v>
      </c>
      <c r="G158" s="26">
        <f>D158</f>
        <v>52</v>
      </c>
      <c r="H158" s="27"/>
      <c r="I158" s="28">
        <f t="shared" ref="I158:J169" si="4">F158/$F$170</f>
        <v>8.3333333333333329E-2</v>
      </c>
      <c r="J158" s="28">
        <f t="shared" si="4"/>
        <v>4.3333333333333335E-2</v>
      </c>
    </row>
    <row r="159" spans="1:13" s="3" customFormat="1">
      <c r="A159" s="17">
        <v>43159</v>
      </c>
      <c r="B159" s="122">
        <v>2</v>
      </c>
      <c r="C159" s="15">
        <v>100</v>
      </c>
      <c r="D159" s="114">
        <v>240</v>
      </c>
      <c r="E159" s="14"/>
      <c r="F159" s="29">
        <f t="shared" ref="F159:G169" si="5">C159+F158</f>
        <v>200</v>
      </c>
      <c r="G159" s="30">
        <f t="shared" si="5"/>
        <v>292</v>
      </c>
      <c r="H159" s="31"/>
      <c r="I159" s="32">
        <f t="shared" si="4"/>
        <v>0.16666666666666666</v>
      </c>
      <c r="J159" s="32">
        <f t="shared" si="4"/>
        <v>0.24333333333333335</v>
      </c>
      <c r="K159" s="1"/>
      <c r="L159" s="1"/>
      <c r="M159" s="1"/>
    </row>
    <row r="160" spans="1:13" s="3" customFormat="1">
      <c r="A160" s="16">
        <v>43190</v>
      </c>
      <c r="B160" s="121">
        <v>3</v>
      </c>
      <c r="C160" s="24">
        <v>100</v>
      </c>
      <c r="D160" s="115">
        <v>118</v>
      </c>
      <c r="E160" s="120"/>
      <c r="F160" s="25">
        <f t="shared" si="5"/>
        <v>300</v>
      </c>
      <c r="G160" s="26">
        <f t="shared" si="5"/>
        <v>410</v>
      </c>
      <c r="H160" s="27"/>
      <c r="I160" s="28">
        <f t="shared" si="4"/>
        <v>0.25</v>
      </c>
      <c r="J160" s="28">
        <f t="shared" si="4"/>
        <v>0.34166666666666667</v>
      </c>
      <c r="K160" s="1"/>
      <c r="L160" s="1"/>
      <c r="M160" s="1"/>
    </row>
    <row r="161" spans="1:13" s="3" customFormat="1">
      <c r="A161" s="17">
        <v>43220</v>
      </c>
      <c r="B161" s="122">
        <v>4</v>
      </c>
      <c r="C161" s="15">
        <v>100</v>
      </c>
      <c r="D161" s="114">
        <v>100</v>
      </c>
      <c r="E161" s="14"/>
      <c r="F161" s="29">
        <f t="shared" si="5"/>
        <v>400</v>
      </c>
      <c r="G161" s="30">
        <f t="shared" si="5"/>
        <v>510</v>
      </c>
      <c r="H161" s="31"/>
      <c r="I161" s="32">
        <f t="shared" si="4"/>
        <v>0.33333333333333331</v>
      </c>
      <c r="J161" s="32">
        <f t="shared" si="4"/>
        <v>0.42499999999999999</v>
      </c>
      <c r="K161" s="1"/>
      <c r="L161" s="1"/>
      <c r="M161" s="1"/>
    </row>
    <row r="162" spans="1:13" s="3" customFormat="1">
      <c r="A162" s="16">
        <v>43251</v>
      </c>
      <c r="B162" s="121">
        <v>5</v>
      </c>
      <c r="C162" s="24">
        <v>100</v>
      </c>
      <c r="D162" s="115">
        <v>39</v>
      </c>
      <c r="E162" s="120"/>
      <c r="F162" s="25">
        <f t="shared" si="5"/>
        <v>500</v>
      </c>
      <c r="G162" s="26">
        <f t="shared" si="5"/>
        <v>549</v>
      </c>
      <c r="H162" s="27"/>
      <c r="I162" s="28">
        <f t="shared" si="4"/>
        <v>0.41666666666666669</v>
      </c>
      <c r="J162" s="28">
        <f t="shared" si="4"/>
        <v>0.45750000000000002</v>
      </c>
      <c r="K162" s="1"/>
      <c r="L162" s="1"/>
      <c r="M162" s="1"/>
    </row>
    <row r="163" spans="1:13" s="3" customFormat="1">
      <c r="A163" s="17">
        <v>43281</v>
      </c>
      <c r="B163" s="122">
        <v>6</v>
      </c>
      <c r="C163" s="15">
        <v>100</v>
      </c>
      <c r="D163" s="114">
        <v>326</v>
      </c>
      <c r="E163" s="14"/>
      <c r="F163" s="29">
        <f t="shared" si="5"/>
        <v>600</v>
      </c>
      <c r="G163" s="30">
        <f t="shared" si="5"/>
        <v>875</v>
      </c>
      <c r="H163" s="31"/>
      <c r="I163" s="32">
        <f t="shared" si="4"/>
        <v>0.5</v>
      </c>
      <c r="J163" s="32">
        <f t="shared" si="4"/>
        <v>0.72916666666666663</v>
      </c>
      <c r="K163" s="1"/>
      <c r="L163" s="1"/>
      <c r="M163" s="1"/>
    </row>
    <row r="164" spans="1:13" s="3" customFormat="1">
      <c r="A164" s="16">
        <v>43312</v>
      </c>
      <c r="B164" s="121">
        <v>7</v>
      </c>
      <c r="C164" s="24">
        <v>100</v>
      </c>
      <c r="D164" s="115">
        <v>193</v>
      </c>
      <c r="E164" s="120"/>
      <c r="F164" s="25">
        <f t="shared" si="5"/>
        <v>700</v>
      </c>
      <c r="G164" s="26">
        <f t="shared" si="5"/>
        <v>1068</v>
      </c>
      <c r="H164" s="27"/>
      <c r="I164" s="28">
        <f t="shared" si="4"/>
        <v>0.58333333333333337</v>
      </c>
      <c r="J164" s="28">
        <f t="shared" si="4"/>
        <v>0.89</v>
      </c>
      <c r="K164" s="1"/>
      <c r="L164" s="1"/>
      <c r="M164" s="1"/>
    </row>
    <row r="165" spans="1:13" s="3" customFormat="1">
      <c r="A165" s="17">
        <v>43343</v>
      </c>
      <c r="B165" s="122">
        <v>8</v>
      </c>
      <c r="C165" s="15">
        <v>100</v>
      </c>
      <c r="D165" s="114">
        <v>88</v>
      </c>
      <c r="E165" s="14"/>
      <c r="F165" s="29">
        <f t="shared" si="5"/>
        <v>800</v>
      </c>
      <c r="G165" s="30">
        <f t="shared" si="5"/>
        <v>1156</v>
      </c>
      <c r="H165" s="31"/>
      <c r="I165" s="32">
        <f t="shared" si="4"/>
        <v>0.66666666666666663</v>
      </c>
      <c r="J165" s="32">
        <f t="shared" si="4"/>
        <v>0.96333333333333337</v>
      </c>
      <c r="K165" s="1"/>
      <c r="L165" s="1"/>
      <c r="M165" s="1"/>
    </row>
    <row r="166" spans="1:13" s="3" customFormat="1">
      <c r="A166" s="16">
        <v>43373</v>
      </c>
      <c r="B166" s="121">
        <v>9</v>
      </c>
      <c r="C166" s="24">
        <v>100</v>
      </c>
      <c r="D166" s="115">
        <v>5</v>
      </c>
      <c r="E166" s="120"/>
      <c r="F166" s="25">
        <f t="shared" si="5"/>
        <v>900</v>
      </c>
      <c r="G166" s="26">
        <f t="shared" si="5"/>
        <v>1161</v>
      </c>
      <c r="H166" s="27"/>
      <c r="I166" s="28">
        <f t="shared" si="4"/>
        <v>0.75</v>
      </c>
      <c r="J166" s="28">
        <f t="shared" si="4"/>
        <v>0.96750000000000003</v>
      </c>
      <c r="K166" s="1"/>
      <c r="L166" s="1"/>
      <c r="M166" s="1"/>
    </row>
    <row r="167" spans="1:13" s="3" customFormat="1">
      <c r="A167" s="17">
        <v>43404</v>
      </c>
      <c r="B167" s="122">
        <v>10</v>
      </c>
      <c r="C167" s="15">
        <v>100</v>
      </c>
      <c r="D167" s="114">
        <v>35</v>
      </c>
      <c r="E167" s="14"/>
      <c r="F167" s="29">
        <f t="shared" si="5"/>
        <v>1000</v>
      </c>
      <c r="G167" s="30">
        <f t="shared" si="5"/>
        <v>1196</v>
      </c>
      <c r="H167" s="31"/>
      <c r="I167" s="32">
        <f t="shared" si="4"/>
        <v>0.83333333333333337</v>
      </c>
      <c r="J167" s="32">
        <f t="shared" si="4"/>
        <v>0.9966666666666667</v>
      </c>
      <c r="K167" s="1"/>
      <c r="L167" s="1"/>
      <c r="M167" s="1"/>
    </row>
    <row r="168" spans="1:13" s="3" customFormat="1">
      <c r="A168" s="16">
        <v>43434</v>
      </c>
      <c r="B168" s="121">
        <v>11</v>
      </c>
      <c r="C168" s="24">
        <v>100</v>
      </c>
      <c r="D168" s="115"/>
      <c r="E168" s="120"/>
      <c r="F168" s="25">
        <f t="shared" si="5"/>
        <v>1100</v>
      </c>
      <c r="G168" s="26">
        <f t="shared" si="5"/>
        <v>1196</v>
      </c>
      <c r="H168" s="27"/>
      <c r="I168" s="28">
        <f t="shared" si="4"/>
        <v>0.91666666666666663</v>
      </c>
      <c r="J168" s="28">
        <f t="shared" si="4"/>
        <v>0.9966666666666667</v>
      </c>
      <c r="K168" s="1"/>
      <c r="L168" s="1"/>
      <c r="M168" s="1"/>
    </row>
    <row r="169" spans="1:13" s="3" customFormat="1">
      <c r="A169" s="17">
        <v>43465</v>
      </c>
      <c r="B169" s="122">
        <v>12</v>
      </c>
      <c r="C169" s="15">
        <v>100</v>
      </c>
      <c r="D169" s="114"/>
      <c r="E169" s="14"/>
      <c r="F169" s="29">
        <f t="shared" si="5"/>
        <v>1200</v>
      </c>
      <c r="G169" s="30">
        <f t="shared" si="5"/>
        <v>1196</v>
      </c>
      <c r="H169" s="31"/>
      <c r="I169" s="32">
        <f t="shared" si="4"/>
        <v>1</v>
      </c>
      <c r="J169" s="32">
        <f t="shared" si="4"/>
        <v>0.9966666666666667</v>
      </c>
      <c r="K169" s="1"/>
      <c r="L169" s="1"/>
      <c r="M169" s="1"/>
    </row>
    <row r="170" spans="1:13" s="3" customFormat="1">
      <c r="A170" s="46" t="s">
        <v>23</v>
      </c>
      <c r="B170" s="123">
        <v>13</v>
      </c>
      <c r="C170" s="44">
        <f>SUM(C158:C169)</f>
        <v>1200</v>
      </c>
      <c r="D170" s="42">
        <f>SUM(D158:D169)</f>
        <v>1196</v>
      </c>
      <c r="E170" s="51"/>
      <c r="F170" s="47">
        <f>F169</f>
        <v>1200</v>
      </c>
      <c r="G170" s="48">
        <f>G169</f>
        <v>1196</v>
      </c>
      <c r="H170" s="49"/>
      <c r="I170" s="50">
        <f>I169</f>
        <v>1</v>
      </c>
      <c r="J170" s="50">
        <f>J169</f>
        <v>0.9966666666666667</v>
      </c>
      <c r="K170" s="1"/>
      <c r="L170" s="1"/>
      <c r="M170" s="1"/>
    </row>
    <row r="171" spans="1:13" s="3" customForma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>
      <c r="A172" s="67"/>
      <c r="B172" s="67"/>
      <c r="C172" s="68" t="s">
        <v>41</v>
      </c>
      <c r="D172" s="67" t="str">
        <f>C174</f>
        <v>NÚMERO DE CAMBIOS DE DEPOSITARIO</v>
      </c>
      <c r="E172" s="67"/>
      <c r="F172" s="67"/>
      <c r="G172" s="67"/>
      <c r="H172" s="67"/>
      <c r="I172" s="67"/>
      <c r="J172" s="67"/>
    </row>
    <row r="173" spans="1:13">
      <c r="I173" s="291" t="s">
        <v>202</v>
      </c>
      <c r="J173" s="292"/>
    </row>
    <row r="174" spans="1:13">
      <c r="A174" s="2" t="s">
        <v>11</v>
      </c>
      <c r="C174" s="300" t="s">
        <v>292</v>
      </c>
      <c r="D174" s="301"/>
      <c r="E174" s="301"/>
      <c r="F174" s="301"/>
      <c r="G174" s="301"/>
      <c r="H174" s="66"/>
      <c r="I174" s="134" t="s">
        <v>79</v>
      </c>
      <c r="J174" s="136">
        <f>beneficiarios!N32</f>
        <v>0</v>
      </c>
    </row>
    <row r="175" spans="1:13">
      <c r="A175" s="2" t="s">
        <v>12</v>
      </c>
      <c r="C175" s="295" t="s">
        <v>260</v>
      </c>
      <c r="D175" s="296"/>
      <c r="E175" s="296"/>
      <c r="F175" s="296"/>
      <c r="G175" s="297"/>
      <c r="H175" s="66"/>
      <c r="I175" s="134" t="s">
        <v>199</v>
      </c>
      <c r="J175" s="189">
        <f>beneficiarios!N33</f>
        <v>0</v>
      </c>
    </row>
    <row r="176" spans="1:13">
      <c r="A176" s="131" t="s">
        <v>13</v>
      </c>
      <c r="C176" s="295" t="s">
        <v>261</v>
      </c>
      <c r="D176" s="296"/>
      <c r="E176" s="296"/>
      <c r="F176" s="296"/>
      <c r="G176" s="297"/>
      <c r="H176" s="66"/>
      <c r="I176" s="135" t="s">
        <v>200</v>
      </c>
      <c r="J176" s="189">
        <f>beneficiarios!N34</f>
        <v>0</v>
      </c>
    </row>
    <row r="177" spans="1:10" ht="25.5">
      <c r="A177" s="131" t="s">
        <v>207</v>
      </c>
      <c r="C177" s="302" t="s">
        <v>262</v>
      </c>
      <c r="D177" s="303"/>
      <c r="E177" s="303"/>
      <c r="F177" s="303"/>
      <c r="G177" s="304"/>
      <c r="H177" s="66"/>
      <c r="I177" s="135" t="s">
        <v>201</v>
      </c>
      <c r="J177" s="189">
        <f>beneficiarios!N35</f>
        <v>0</v>
      </c>
    </row>
    <row r="178" spans="1:10">
      <c r="A178" s="1"/>
    </row>
    <row r="179" spans="1:10">
      <c r="A179" s="2" t="s">
        <v>14</v>
      </c>
      <c r="C179" s="270">
        <v>43101</v>
      </c>
      <c r="D179" s="271"/>
      <c r="F179" s="130" t="s">
        <v>15</v>
      </c>
      <c r="G179" s="40"/>
      <c r="I179" s="270">
        <v>43465</v>
      </c>
      <c r="J179" s="271"/>
    </row>
    <row r="181" spans="1:10" ht="12.75" customHeight="1">
      <c r="A181" s="268" t="s">
        <v>73</v>
      </c>
      <c r="B181" s="269"/>
      <c r="C181" s="270">
        <v>43420</v>
      </c>
      <c r="D181" s="305"/>
      <c r="E181" s="20"/>
      <c r="F181" s="289" t="s">
        <v>208</v>
      </c>
      <c r="G181" s="289"/>
      <c r="H181" s="289"/>
      <c r="I181" s="272" t="s">
        <v>228</v>
      </c>
      <c r="J181" s="273"/>
    </row>
    <row r="182" spans="1:10" ht="13.5" thickBot="1"/>
    <row r="183" spans="1:10" ht="25.5" customHeight="1" thickBot="1">
      <c r="A183" s="285" t="s">
        <v>78</v>
      </c>
      <c r="B183" s="286"/>
      <c r="C183" s="287" t="s">
        <v>267</v>
      </c>
      <c r="D183" s="288"/>
      <c r="E183" s="285" t="s">
        <v>74</v>
      </c>
      <c r="F183" s="286"/>
      <c r="G183" s="287" t="s">
        <v>246</v>
      </c>
      <c r="H183" s="288"/>
      <c r="I183" s="127" t="s">
        <v>82</v>
      </c>
      <c r="J183" s="128" t="s">
        <v>110</v>
      </c>
    </row>
    <row r="185" spans="1:10" ht="12.75" customHeight="1">
      <c r="A185" s="35" t="s">
        <v>71</v>
      </c>
      <c r="C185" s="274" t="s">
        <v>247</v>
      </c>
      <c r="D185" s="275"/>
      <c r="E185" s="275"/>
      <c r="F185" s="275"/>
      <c r="G185" s="275"/>
      <c r="H185" s="275"/>
      <c r="I185" s="275"/>
      <c r="J185" s="276"/>
    </row>
    <row r="186" spans="1:10" ht="12.75" customHeight="1">
      <c r="A186" s="36"/>
      <c r="C186" s="277"/>
      <c r="D186" s="278"/>
      <c r="E186" s="278"/>
      <c r="F186" s="278"/>
      <c r="G186" s="278"/>
      <c r="H186" s="278"/>
      <c r="I186" s="278"/>
      <c r="J186" s="279"/>
    </row>
    <row r="187" spans="1:10" ht="12.75" customHeight="1">
      <c r="A187" s="1"/>
      <c r="C187" s="277"/>
      <c r="D187" s="278"/>
      <c r="E187" s="278"/>
      <c r="F187" s="278"/>
      <c r="G187" s="278"/>
      <c r="H187" s="278"/>
      <c r="I187" s="278"/>
      <c r="J187" s="279"/>
    </row>
    <row r="188" spans="1:10" ht="12.75" customHeight="1">
      <c r="A188" s="1"/>
      <c r="C188" s="280"/>
      <c r="D188" s="281"/>
      <c r="E188" s="281"/>
      <c r="F188" s="281"/>
      <c r="G188" s="281"/>
      <c r="H188" s="281"/>
      <c r="I188" s="281"/>
      <c r="J188" s="282"/>
    </row>
    <row r="189" spans="1:10">
      <c r="A189" s="1"/>
      <c r="C189" s="8"/>
      <c r="D189" s="8"/>
      <c r="E189" s="8"/>
      <c r="F189" s="8"/>
      <c r="G189" s="8"/>
      <c r="H189" s="8"/>
      <c r="I189" s="8"/>
      <c r="J189" s="8"/>
    </row>
    <row r="190" spans="1:10">
      <c r="A190" s="21" t="s">
        <v>36</v>
      </c>
      <c r="C190" s="197" t="s">
        <v>238</v>
      </c>
      <c r="D190" s="198"/>
      <c r="E190" s="198"/>
      <c r="F190" s="198"/>
      <c r="G190" s="198"/>
      <c r="H190" s="85"/>
      <c r="I190" s="85"/>
      <c r="J190" s="86"/>
    </row>
    <row r="191" spans="1:10">
      <c r="A191" s="22" t="s">
        <v>37</v>
      </c>
      <c r="C191" s="200" t="s">
        <v>239</v>
      </c>
      <c r="D191" s="201"/>
      <c r="E191" s="201"/>
      <c r="F191" s="201"/>
      <c r="G191" s="201"/>
      <c r="H191" s="87"/>
      <c r="I191" s="87"/>
      <c r="J191" s="88"/>
    </row>
    <row r="192" spans="1:10">
      <c r="C192" s="203"/>
      <c r="D192" s="201"/>
      <c r="E192" s="201"/>
      <c r="F192" s="201"/>
      <c r="G192" s="201"/>
      <c r="H192" s="87"/>
      <c r="I192" s="87"/>
      <c r="J192" s="88"/>
    </row>
    <row r="193" spans="1:10">
      <c r="C193" s="52"/>
      <c r="D193" s="87"/>
      <c r="E193" s="87"/>
      <c r="F193" s="87"/>
      <c r="G193" s="87"/>
      <c r="H193" s="87"/>
      <c r="I193" s="87"/>
      <c r="J193" s="88"/>
    </row>
    <row r="194" spans="1:10">
      <c r="C194" s="53"/>
      <c r="D194" s="89"/>
      <c r="E194" s="89"/>
      <c r="F194" s="89"/>
      <c r="G194" s="89"/>
      <c r="H194" s="89"/>
      <c r="I194" s="89"/>
      <c r="J194" s="90"/>
    </row>
    <row r="195" spans="1:10">
      <c r="A195" s="4"/>
      <c r="C195" s="37"/>
      <c r="D195" s="37"/>
      <c r="E195" s="37"/>
      <c r="F195" s="37"/>
      <c r="G195" s="37"/>
      <c r="H195" s="37"/>
      <c r="I195" s="37"/>
      <c r="J195" s="37"/>
    </row>
    <row r="196" spans="1:10">
      <c r="A196" s="21" t="s">
        <v>35</v>
      </c>
      <c r="C196" s="58"/>
      <c r="D196" s="91"/>
      <c r="E196" s="91"/>
      <c r="F196" s="91"/>
      <c r="G196" s="91"/>
      <c r="H196" s="91"/>
      <c r="I196" s="91"/>
      <c r="J196" s="92"/>
    </row>
    <row r="197" spans="1:10">
      <c r="A197" s="22"/>
      <c r="C197" s="56"/>
      <c r="D197" s="93"/>
      <c r="E197" s="93"/>
      <c r="F197" s="93"/>
      <c r="G197" s="93"/>
      <c r="H197" s="93"/>
      <c r="I197" s="93"/>
      <c r="J197" s="94"/>
    </row>
    <row r="198" spans="1:10">
      <c r="C198" s="56"/>
      <c r="D198" s="93"/>
      <c r="E198" s="93"/>
      <c r="F198" s="93"/>
      <c r="G198" s="93"/>
      <c r="H198" s="93"/>
      <c r="I198" s="93"/>
      <c r="J198" s="94"/>
    </row>
    <row r="199" spans="1:10">
      <c r="C199" s="56"/>
      <c r="D199" s="93"/>
      <c r="E199" s="93"/>
      <c r="F199" s="93"/>
      <c r="G199" s="93"/>
      <c r="H199" s="93"/>
      <c r="I199" s="93"/>
      <c r="J199" s="94"/>
    </row>
    <row r="200" spans="1:10">
      <c r="C200" s="95"/>
      <c r="D200" s="96"/>
      <c r="E200" s="96"/>
      <c r="F200" s="96"/>
      <c r="G200" s="96"/>
      <c r="H200" s="96"/>
      <c r="I200" s="96"/>
      <c r="J200" s="97"/>
    </row>
    <row r="201" spans="1:10">
      <c r="A201" s="1"/>
      <c r="C201" s="8"/>
      <c r="D201" s="8"/>
      <c r="E201" s="8"/>
      <c r="F201" s="8"/>
      <c r="G201" s="8"/>
      <c r="H201" s="8"/>
      <c r="I201" s="8"/>
      <c r="J201" s="8"/>
    </row>
    <row r="202" spans="1:10">
      <c r="A202" s="21" t="s">
        <v>17</v>
      </c>
      <c r="C202" s="207" t="s">
        <v>248</v>
      </c>
      <c r="D202" s="91"/>
      <c r="E202" s="91"/>
      <c r="F202" s="91"/>
      <c r="G202" s="91"/>
      <c r="H202" s="91"/>
      <c r="I202" s="91"/>
      <c r="J202" s="92"/>
    </row>
    <row r="203" spans="1:10">
      <c r="A203" s="22"/>
      <c r="C203" s="208" t="s">
        <v>250</v>
      </c>
      <c r="D203" s="209"/>
      <c r="E203" s="209"/>
      <c r="F203" s="93"/>
      <c r="G203" s="93"/>
      <c r="H203" s="93"/>
      <c r="I203" s="93"/>
      <c r="J203" s="94"/>
    </row>
    <row r="204" spans="1:10">
      <c r="C204" s="208" t="s">
        <v>249</v>
      </c>
      <c r="D204" s="209"/>
      <c r="E204" s="209"/>
      <c r="F204" s="93"/>
      <c r="G204" s="93"/>
      <c r="H204" s="93"/>
      <c r="I204" s="93"/>
      <c r="J204" s="94"/>
    </row>
    <row r="205" spans="1:10">
      <c r="C205" s="208" t="s">
        <v>251</v>
      </c>
      <c r="D205" s="93"/>
      <c r="E205" s="93"/>
      <c r="F205" s="93"/>
      <c r="G205" s="93"/>
      <c r="H205" s="93"/>
      <c r="I205" s="93"/>
      <c r="J205" s="94"/>
    </row>
    <row r="206" spans="1:10">
      <c r="C206" s="208" t="s">
        <v>252</v>
      </c>
      <c r="D206" s="209"/>
      <c r="E206" s="93"/>
      <c r="F206" s="93"/>
      <c r="G206" s="93"/>
      <c r="H206" s="93"/>
      <c r="I206" s="93"/>
      <c r="J206" s="94"/>
    </row>
    <row r="207" spans="1:10">
      <c r="C207" s="208" t="s">
        <v>253</v>
      </c>
      <c r="D207" s="209"/>
      <c r="E207" s="93"/>
      <c r="F207" s="93"/>
      <c r="G207" s="93"/>
      <c r="H207" s="93"/>
      <c r="I207" s="93"/>
      <c r="J207" s="94"/>
    </row>
    <row r="208" spans="1:10">
      <c r="C208" s="208" t="s">
        <v>254</v>
      </c>
      <c r="D208" s="209"/>
      <c r="E208" s="209"/>
      <c r="F208" s="209"/>
      <c r="G208" s="93"/>
      <c r="H208" s="93"/>
      <c r="I208" s="93"/>
      <c r="J208" s="94"/>
    </row>
    <row r="209" spans="1:10">
      <c r="C209" s="213" t="s">
        <v>255</v>
      </c>
      <c r="D209" s="214"/>
      <c r="E209" s="214"/>
      <c r="F209" s="214"/>
      <c r="G209" s="96"/>
      <c r="H209" s="96"/>
      <c r="I209" s="96"/>
      <c r="J209" s="97"/>
    </row>
    <row r="210" spans="1:10">
      <c r="A210" s="1"/>
      <c r="C210" s="8"/>
      <c r="D210" s="8"/>
      <c r="E210" s="8"/>
      <c r="F210" s="8"/>
      <c r="G210" s="8"/>
      <c r="H210" s="8"/>
      <c r="I210" s="8"/>
      <c r="J210" s="8"/>
    </row>
    <row r="211" spans="1:10">
      <c r="A211" s="2" t="s">
        <v>18</v>
      </c>
      <c r="C211" s="283">
        <v>0</v>
      </c>
      <c r="D211" s="284"/>
      <c r="F211" s="298" t="s">
        <v>19</v>
      </c>
      <c r="G211" s="299"/>
      <c r="I211" s="283">
        <v>0</v>
      </c>
      <c r="J211" s="284"/>
    </row>
    <row r="212" spans="1:10">
      <c r="A212" s="4"/>
      <c r="B212" s="1"/>
      <c r="C212" s="106"/>
      <c r="D212" s="106"/>
      <c r="E212" s="1"/>
      <c r="F212" s="38"/>
      <c r="G212" s="38"/>
      <c r="I212" s="8"/>
      <c r="J212" s="8"/>
    </row>
    <row r="213" spans="1:10">
      <c r="A213" s="23"/>
      <c r="B213" s="98" t="s">
        <v>64</v>
      </c>
      <c r="C213" s="10"/>
      <c r="D213" s="10"/>
      <c r="E213" s="11"/>
      <c r="G213" s="18"/>
      <c r="H213" s="1"/>
      <c r="I213" s="1"/>
      <c r="J213" s="1"/>
    </row>
    <row r="214" spans="1:10">
      <c r="A214" s="42" t="s">
        <v>4</v>
      </c>
      <c r="B214" s="43"/>
      <c r="C214" s="100" t="s">
        <v>65</v>
      </c>
      <c r="D214" s="42" t="s">
        <v>77</v>
      </c>
      <c r="E214" s="51"/>
      <c r="F214" s="100" t="s">
        <v>66</v>
      </c>
      <c r="G214" s="45" t="s">
        <v>20</v>
      </c>
      <c r="H214" s="43"/>
      <c r="I214" s="44" t="s">
        <v>21</v>
      </c>
      <c r="J214" s="44" t="s">
        <v>22</v>
      </c>
    </row>
    <row r="215" spans="1:10">
      <c r="A215" s="16">
        <v>43131</v>
      </c>
      <c r="B215" s="121">
        <v>1</v>
      </c>
      <c r="C215" s="24">
        <v>100</v>
      </c>
      <c r="D215" s="115">
        <v>0</v>
      </c>
      <c r="E215" s="120"/>
      <c r="F215" s="25">
        <f>C215</f>
        <v>100</v>
      </c>
      <c r="G215" s="26">
        <f>D215</f>
        <v>0</v>
      </c>
      <c r="H215" s="27"/>
      <c r="I215" s="28">
        <f t="shared" ref="I215:J226" si="6">F215/$F$227</f>
        <v>8.3333333333333329E-2</v>
      </c>
      <c r="J215" s="28">
        <f t="shared" si="6"/>
        <v>0</v>
      </c>
    </row>
    <row r="216" spans="1:10">
      <c r="A216" s="17">
        <v>43159</v>
      </c>
      <c r="B216" s="122">
        <v>2</v>
      </c>
      <c r="C216" s="15">
        <v>100</v>
      </c>
      <c r="D216" s="114">
        <v>0</v>
      </c>
      <c r="E216" s="14"/>
      <c r="F216" s="29">
        <f t="shared" ref="F216:G226" si="7">C216+F215</f>
        <v>200</v>
      </c>
      <c r="G216" s="30">
        <f t="shared" si="7"/>
        <v>0</v>
      </c>
      <c r="H216" s="31"/>
      <c r="I216" s="32">
        <f t="shared" si="6"/>
        <v>0.16666666666666666</v>
      </c>
      <c r="J216" s="32">
        <f t="shared" si="6"/>
        <v>0</v>
      </c>
    </row>
    <row r="217" spans="1:10">
      <c r="A217" s="16">
        <v>43190</v>
      </c>
      <c r="B217" s="121">
        <v>3</v>
      </c>
      <c r="C217" s="24">
        <v>100</v>
      </c>
      <c r="D217" s="115">
        <v>0</v>
      </c>
      <c r="E217" s="120"/>
      <c r="F217" s="25">
        <f t="shared" si="7"/>
        <v>300</v>
      </c>
      <c r="G217" s="26">
        <f t="shared" si="7"/>
        <v>0</v>
      </c>
      <c r="H217" s="27"/>
      <c r="I217" s="28">
        <f t="shared" si="6"/>
        <v>0.25</v>
      </c>
      <c r="J217" s="28">
        <f t="shared" si="6"/>
        <v>0</v>
      </c>
    </row>
    <row r="218" spans="1:10">
      <c r="A218" s="17">
        <v>43220</v>
      </c>
      <c r="B218" s="122">
        <v>4</v>
      </c>
      <c r="C218" s="15">
        <v>100</v>
      </c>
      <c r="D218" s="114">
        <v>0</v>
      </c>
      <c r="E218" s="14"/>
      <c r="F218" s="29">
        <f t="shared" si="7"/>
        <v>400</v>
      </c>
      <c r="G218" s="30">
        <f t="shared" si="7"/>
        <v>0</v>
      </c>
      <c r="H218" s="31"/>
      <c r="I218" s="32">
        <f t="shared" si="6"/>
        <v>0.33333333333333331</v>
      </c>
      <c r="J218" s="32">
        <f t="shared" si="6"/>
        <v>0</v>
      </c>
    </row>
    <row r="219" spans="1:10">
      <c r="A219" s="16">
        <v>43251</v>
      </c>
      <c r="B219" s="121">
        <v>5</v>
      </c>
      <c r="C219" s="24">
        <v>100</v>
      </c>
      <c r="D219" s="115">
        <v>0</v>
      </c>
      <c r="E219" s="120"/>
      <c r="F219" s="25">
        <f t="shared" si="7"/>
        <v>500</v>
      </c>
      <c r="G219" s="26">
        <f t="shared" si="7"/>
        <v>0</v>
      </c>
      <c r="H219" s="27"/>
      <c r="I219" s="28">
        <f t="shared" si="6"/>
        <v>0.41666666666666669</v>
      </c>
      <c r="J219" s="28">
        <f t="shared" si="6"/>
        <v>0</v>
      </c>
    </row>
    <row r="220" spans="1:10">
      <c r="A220" s="17">
        <v>43281</v>
      </c>
      <c r="B220" s="122">
        <v>6</v>
      </c>
      <c r="C220" s="15">
        <v>100</v>
      </c>
      <c r="D220" s="114">
        <v>0</v>
      </c>
      <c r="E220" s="14"/>
      <c r="F220" s="29">
        <f t="shared" si="7"/>
        <v>600</v>
      </c>
      <c r="G220" s="30">
        <f t="shared" si="7"/>
        <v>0</v>
      </c>
      <c r="H220" s="31"/>
      <c r="I220" s="32">
        <f t="shared" si="6"/>
        <v>0.5</v>
      </c>
      <c r="J220" s="32">
        <f t="shared" si="6"/>
        <v>0</v>
      </c>
    </row>
    <row r="221" spans="1:10">
      <c r="A221" s="16">
        <v>43312</v>
      </c>
      <c r="B221" s="121">
        <v>7</v>
      </c>
      <c r="C221" s="24">
        <v>100</v>
      </c>
      <c r="D221" s="115">
        <v>0</v>
      </c>
      <c r="E221" s="120"/>
      <c r="F221" s="25">
        <f t="shared" si="7"/>
        <v>700</v>
      </c>
      <c r="G221" s="26">
        <f t="shared" si="7"/>
        <v>0</v>
      </c>
      <c r="H221" s="27"/>
      <c r="I221" s="28">
        <f t="shared" si="6"/>
        <v>0.58333333333333337</v>
      </c>
      <c r="J221" s="28">
        <f t="shared" si="6"/>
        <v>0</v>
      </c>
    </row>
    <row r="222" spans="1:10">
      <c r="A222" s="17">
        <v>43343</v>
      </c>
      <c r="B222" s="122">
        <v>8</v>
      </c>
      <c r="C222" s="15">
        <v>100</v>
      </c>
      <c r="D222" s="114">
        <v>0</v>
      </c>
      <c r="E222" s="14"/>
      <c r="F222" s="29">
        <f t="shared" si="7"/>
        <v>800</v>
      </c>
      <c r="G222" s="30">
        <f t="shared" si="7"/>
        <v>0</v>
      </c>
      <c r="H222" s="31"/>
      <c r="I222" s="32">
        <f t="shared" si="6"/>
        <v>0.66666666666666663</v>
      </c>
      <c r="J222" s="32">
        <f t="shared" si="6"/>
        <v>0</v>
      </c>
    </row>
    <row r="223" spans="1:10">
      <c r="A223" s="16">
        <v>43373</v>
      </c>
      <c r="B223" s="121">
        <v>9</v>
      </c>
      <c r="C223" s="24">
        <v>100</v>
      </c>
      <c r="D223" s="115">
        <v>0</v>
      </c>
      <c r="E223" s="120"/>
      <c r="F223" s="25">
        <f t="shared" si="7"/>
        <v>900</v>
      </c>
      <c r="G223" s="26">
        <f t="shared" si="7"/>
        <v>0</v>
      </c>
      <c r="H223" s="27"/>
      <c r="I223" s="28">
        <f t="shared" si="6"/>
        <v>0.75</v>
      </c>
      <c r="J223" s="28">
        <f t="shared" si="6"/>
        <v>0</v>
      </c>
    </row>
    <row r="224" spans="1:10">
      <c r="A224" s="17">
        <v>43404</v>
      </c>
      <c r="B224" s="122">
        <v>10</v>
      </c>
      <c r="C224" s="15">
        <v>100</v>
      </c>
      <c r="D224" s="114">
        <v>0</v>
      </c>
      <c r="E224" s="14"/>
      <c r="F224" s="29">
        <f t="shared" si="7"/>
        <v>1000</v>
      </c>
      <c r="G224" s="30">
        <f t="shared" si="7"/>
        <v>0</v>
      </c>
      <c r="H224" s="31"/>
      <c r="I224" s="32">
        <f t="shared" si="6"/>
        <v>0.83333333333333337</v>
      </c>
      <c r="J224" s="32">
        <f t="shared" si="6"/>
        <v>0</v>
      </c>
    </row>
    <row r="225" spans="1:10">
      <c r="A225" s="16">
        <v>43434</v>
      </c>
      <c r="B225" s="121">
        <v>11</v>
      </c>
      <c r="C225" s="24">
        <v>100</v>
      </c>
      <c r="D225" s="115">
        <v>0</v>
      </c>
      <c r="E225" s="120"/>
      <c r="F225" s="25">
        <f t="shared" si="7"/>
        <v>1100</v>
      </c>
      <c r="G225" s="26">
        <f t="shared" si="7"/>
        <v>0</v>
      </c>
      <c r="H225" s="27"/>
      <c r="I225" s="28">
        <f t="shared" si="6"/>
        <v>0.91666666666666663</v>
      </c>
      <c r="J225" s="28">
        <f t="shared" si="6"/>
        <v>0</v>
      </c>
    </row>
    <row r="226" spans="1:10">
      <c r="A226" s="17">
        <v>43465</v>
      </c>
      <c r="B226" s="122">
        <v>12</v>
      </c>
      <c r="C226" s="15">
        <v>100</v>
      </c>
      <c r="D226" s="114">
        <v>0</v>
      </c>
      <c r="E226" s="14"/>
      <c r="F226" s="29">
        <f t="shared" si="7"/>
        <v>1200</v>
      </c>
      <c r="G226" s="30">
        <f t="shared" si="7"/>
        <v>0</v>
      </c>
      <c r="H226" s="31"/>
      <c r="I226" s="32">
        <f t="shared" si="6"/>
        <v>1</v>
      </c>
      <c r="J226" s="32">
        <f t="shared" si="6"/>
        <v>0</v>
      </c>
    </row>
    <row r="227" spans="1:10">
      <c r="A227" s="46" t="s">
        <v>23</v>
      </c>
      <c r="B227" s="123">
        <v>13</v>
      </c>
      <c r="C227" s="44">
        <f>SUM(C215:C226)</f>
        <v>1200</v>
      </c>
      <c r="D227" s="42">
        <f>SUM(D215:D226)</f>
        <v>0</v>
      </c>
      <c r="E227" s="51"/>
      <c r="F227" s="47">
        <f>F226</f>
        <v>1200</v>
      </c>
      <c r="G227" s="48">
        <f>G226</f>
        <v>0</v>
      </c>
      <c r="H227" s="49"/>
      <c r="I227" s="50">
        <f>I226</f>
        <v>1</v>
      </c>
      <c r="J227" s="50">
        <f>J226</f>
        <v>0</v>
      </c>
    </row>
    <row r="228" spans="1:10">
      <c r="A228" s="41"/>
      <c r="B228" s="41"/>
      <c r="C228" s="108"/>
      <c r="D228" s="108"/>
      <c r="E228" s="108"/>
      <c r="F228" s="107"/>
      <c r="G228" s="107"/>
      <c r="H228" s="109"/>
      <c r="I228" s="109"/>
      <c r="J228" s="109"/>
    </row>
    <row r="229" spans="1:10" hidden="1">
      <c r="A229" s="41"/>
      <c r="B229" s="41"/>
      <c r="C229" s="113"/>
      <c r="D229" s="113"/>
      <c r="E229" s="113"/>
      <c r="F229" s="107"/>
      <c r="G229" s="107"/>
      <c r="H229" s="116"/>
      <c r="I229" s="116"/>
      <c r="J229" s="116"/>
    </row>
    <row r="230" spans="1:10" hidden="1">
      <c r="A230" s="151" t="s">
        <v>67</v>
      </c>
      <c r="B230" s="110"/>
      <c r="C230" s="152" t="s">
        <v>80</v>
      </c>
      <c r="D230" s="110"/>
      <c r="E230" s="290" t="s">
        <v>86</v>
      </c>
      <c r="F230" s="290"/>
      <c r="G230" s="18"/>
      <c r="H230" s="1"/>
      <c r="I230" s="8"/>
      <c r="J230" s="8"/>
    </row>
    <row r="231" spans="1:10" hidden="1">
      <c r="A231" s="111" t="s">
        <v>68</v>
      </c>
      <c r="B231" s="110"/>
      <c r="C231" s="133" t="s">
        <v>113</v>
      </c>
      <c r="D231" s="1"/>
      <c r="E231" s="124">
        <v>1</v>
      </c>
      <c r="F231" s="124" t="s">
        <v>24</v>
      </c>
      <c r="G231" s="1"/>
      <c r="H231" s="1"/>
      <c r="I231" s="1"/>
      <c r="J231" s="1"/>
    </row>
    <row r="232" spans="1:10" hidden="1">
      <c r="A232" s="112" t="s">
        <v>85</v>
      </c>
      <c r="B232" s="110"/>
      <c r="C232" s="132" t="s">
        <v>114</v>
      </c>
      <c r="E232" s="125">
        <v>2</v>
      </c>
      <c r="F232" s="124" t="s">
        <v>25</v>
      </c>
    </row>
    <row r="233" spans="1:10" hidden="1">
      <c r="A233" s="111" t="s">
        <v>72</v>
      </c>
      <c r="B233" s="110"/>
      <c r="C233" s="132"/>
      <c r="E233" s="124">
        <v>3</v>
      </c>
      <c r="F233" s="125" t="s">
        <v>26</v>
      </c>
    </row>
    <row r="234" spans="1:10" hidden="1">
      <c r="E234" s="125">
        <v>4</v>
      </c>
      <c r="F234" s="124" t="s">
        <v>27</v>
      </c>
    </row>
    <row r="235" spans="1:10" hidden="1">
      <c r="E235" s="124">
        <v>5</v>
      </c>
      <c r="F235" s="124" t="s">
        <v>28</v>
      </c>
    </row>
    <row r="236" spans="1:10" hidden="1">
      <c r="E236" s="125">
        <v>6</v>
      </c>
      <c r="F236" s="125" t="s">
        <v>29</v>
      </c>
    </row>
    <row r="237" spans="1:10" hidden="1">
      <c r="A237" s="151" t="s">
        <v>67</v>
      </c>
      <c r="E237" s="124">
        <v>7</v>
      </c>
      <c r="F237" s="124" t="s">
        <v>30</v>
      </c>
    </row>
    <row r="238" spans="1:10" hidden="1">
      <c r="A238" s="145" t="s">
        <v>110</v>
      </c>
      <c r="E238" s="125">
        <v>8</v>
      </c>
      <c r="F238" s="124" t="s">
        <v>31</v>
      </c>
    </row>
    <row r="239" spans="1:10" hidden="1">
      <c r="A239" s="3" t="s">
        <v>111</v>
      </c>
      <c r="E239" s="124">
        <v>9</v>
      </c>
      <c r="F239" s="125" t="s">
        <v>76</v>
      </c>
    </row>
    <row r="240" spans="1:10" hidden="1">
      <c r="A240" s="145" t="s">
        <v>112</v>
      </c>
      <c r="E240" s="125">
        <v>10</v>
      </c>
      <c r="F240" s="124" t="s">
        <v>32</v>
      </c>
    </row>
    <row r="241" spans="1:6" hidden="1">
      <c r="A241" s="3" t="s">
        <v>107</v>
      </c>
      <c r="E241" s="126">
        <v>11</v>
      </c>
      <c r="F241" s="124" t="s">
        <v>33</v>
      </c>
    </row>
    <row r="242" spans="1:6" hidden="1">
      <c r="A242" s="145" t="s">
        <v>108</v>
      </c>
      <c r="E242" s="125">
        <v>12</v>
      </c>
      <c r="F242" s="125" t="s">
        <v>34</v>
      </c>
    </row>
    <row r="243" spans="1:6" hidden="1">
      <c r="A243" s="3" t="s">
        <v>109</v>
      </c>
    </row>
    <row r="244" spans="1:6" hidden="1"/>
    <row r="245" spans="1:6" hidden="1"/>
    <row r="246" spans="1:6" hidden="1"/>
    <row r="247" spans="1:6" hidden="1"/>
    <row r="248" spans="1:6" hidden="1"/>
    <row r="249" spans="1:6" hidden="1"/>
    <row r="250" spans="1:6" hidden="1"/>
    <row r="251" spans="1:6" hidden="1"/>
    <row r="252" spans="1:6" hidden="1"/>
    <row r="253" spans="1:6" hidden="1"/>
    <row r="254" spans="1:6" hidden="1"/>
    <row r="255" spans="1:6" hidden="1"/>
    <row r="256" spans="1: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</sheetData>
  <sheetProtection algorithmName="SHA-512" hashValue="Y4srbXPvsGNd0/vDRWxP0t+zZWsHjP9L6Qu8oox0KKJoBM/JWXwfqXSm24bDu4HTIOZ+SD9P/86uw5CGy6YjCg==" saltValue="OdMq8GINbFWB08rHD0k2cg==" spinCount="100000" sheet="1" objects="1" scenarios="1"/>
  <protectedRanges>
    <protectedRange sqref="C69:D69 G69:H69 J69" name="c2indicador"/>
    <protectedRange sqref="C183:D183 G183:H183 J183" name="c4indicador"/>
    <protectedRange sqref="C154:D154 I154:J154" name="c3valores"/>
    <protectedRange sqref="C40:D40 I40:J40" name="c1valores"/>
    <protectedRange sqref="D215:D226" name="c4avance"/>
    <protectedRange sqref="D101:D112" name="c2avance"/>
    <protectedRange sqref="C215:C226" name="c4metas"/>
    <protectedRange sqref="C196:J200" name="c4proyectos"/>
    <protectedRange sqref="I181:J181 I124:J124 I67:J67 I10:J10" name="c4personas"/>
    <protectedRange sqref="I179:J179" name="c4termino"/>
    <protectedRange sqref="C174:G174" name="c4plan"/>
    <protectedRange sqref="C145:J152" name="c3actividades"/>
    <protectedRange sqref="C133:J137" name="c3fines"/>
    <protectedRange sqref="C124:D124" name="c3actualizacion"/>
    <protectedRange sqref="C122:D122" name="c3inicio"/>
    <protectedRange sqref="C101:C112" name="c2metas"/>
    <protectedRange sqref="C82:J86" name="c2proyectos"/>
    <protectedRange sqref="C71:J74" name="c2descripcion"/>
    <protectedRange sqref="I65:J65" name="c2termino"/>
    <protectedRange sqref="C60:G60" name="c2plan"/>
    <protectedRange sqref="C31:J38" name="c1actividades"/>
    <protectedRange sqref="C19:J23" name="c1fines"/>
    <protectedRange sqref="C10:D10" name="c1actualizacion"/>
    <protectedRange sqref="C8:D8" name="c1inicio"/>
    <protectedRange sqref="C3:G3" name="c1plan"/>
    <protectedRange sqref="I8:J8" name="c1termino"/>
    <protectedRange sqref="C14:J17" name="c1descripcion"/>
    <protectedRange sqref="C25:J29" name="c1proyectos"/>
    <protectedRange sqref="C44:C55" name="c1metas"/>
    <protectedRange sqref="C65:D65" name="c2inicio"/>
    <protectedRange sqref="C67:D67" name="c2actualizacion"/>
    <protectedRange sqref="C76:J80" name="c2fines"/>
    <protectedRange sqref="C88:J95" name="c2actividades"/>
    <protectedRange sqref="C117:G117" name="c3plan"/>
    <protectedRange sqref="I122:J122" name="c3termino"/>
    <protectedRange sqref="C128:J131" name="c3descripcion"/>
    <protectedRange sqref="C139:J143" name="c3proyectos"/>
    <protectedRange sqref="C158:C169" name="c3metas"/>
    <protectedRange sqref="C179:D179" name="c4inicio"/>
    <protectedRange sqref="C181:D181" name="c4actualizacion"/>
    <protectedRange sqref="C190:J194" name="c4fines"/>
    <protectedRange sqref="C185:J188" name="c4descripcion"/>
    <protectedRange sqref="C202:J209" name="c4actividades"/>
    <protectedRange sqref="D44:D55" name="c1avance"/>
    <protectedRange sqref="D158:D169" name="c3avance"/>
    <protectedRange sqref="C97:D97 I97:J97" name="c2valores"/>
    <protectedRange sqref="C211:D211 I211:J211" name="c4valores"/>
    <protectedRange sqref="C126:D126 G126:H126 J126" name="c3indicador"/>
    <protectedRange sqref="C12:D12 G12:H12 J12" name="c1indicador"/>
    <protectedRange sqref="C4:G4 C61:G61 C118:G118 C175:G175" name="c1plan_1"/>
    <protectedRange sqref="C5:G6 C62:G63 C119:G120 C176:G177" name="c1plan_3_4"/>
  </protectedRanges>
  <mergeCells count="76">
    <mergeCell ref="C8:D8"/>
    <mergeCell ref="I8:J8"/>
    <mergeCell ref="A10:B10"/>
    <mergeCell ref="I10:J10"/>
    <mergeCell ref="A12:B12"/>
    <mergeCell ref="C12:D12"/>
    <mergeCell ref="E12:F12"/>
    <mergeCell ref="G12:H12"/>
    <mergeCell ref="C10:D10"/>
    <mergeCell ref="F10:H10"/>
    <mergeCell ref="C3:G3"/>
    <mergeCell ref="C4:G4"/>
    <mergeCell ref="C5:G5"/>
    <mergeCell ref="C6:G6"/>
    <mergeCell ref="I2:J2"/>
    <mergeCell ref="C67:D67"/>
    <mergeCell ref="A67:B67"/>
    <mergeCell ref="I67:J67"/>
    <mergeCell ref="C71:J74"/>
    <mergeCell ref="C97:D97"/>
    <mergeCell ref="F97:G97"/>
    <mergeCell ref="I97:J97"/>
    <mergeCell ref="A69:B69"/>
    <mergeCell ref="C69:D69"/>
    <mergeCell ref="E69:F69"/>
    <mergeCell ref="G69:H69"/>
    <mergeCell ref="F67:H67"/>
    <mergeCell ref="C14:J17"/>
    <mergeCell ref="C40:D40"/>
    <mergeCell ref="F40:G40"/>
    <mergeCell ref="I40:J40"/>
    <mergeCell ref="C65:D65"/>
    <mergeCell ref="I65:J65"/>
    <mergeCell ref="C61:G61"/>
    <mergeCell ref="C62:G62"/>
    <mergeCell ref="C63:G63"/>
    <mergeCell ref="C60:G60"/>
    <mergeCell ref="I59:J59"/>
    <mergeCell ref="C120:G120"/>
    <mergeCell ref="C124:D124"/>
    <mergeCell ref="I124:J124"/>
    <mergeCell ref="C128:J131"/>
    <mergeCell ref="C154:D154"/>
    <mergeCell ref="I154:J154"/>
    <mergeCell ref="I122:J122"/>
    <mergeCell ref="E230:F230"/>
    <mergeCell ref="A124:B124"/>
    <mergeCell ref="I116:J116"/>
    <mergeCell ref="I173:J173"/>
    <mergeCell ref="C117:G117"/>
    <mergeCell ref="C118:G118"/>
    <mergeCell ref="C119:G119"/>
    <mergeCell ref="F211:G211"/>
    <mergeCell ref="I211:J211"/>
    <mergeCell ref="I179:J179"/>
    <mergeCell ref="C174:G174"/>
    <mergeCell ref="C175:G175"/>
    <mergeCell ref="C176:G176"/>
    <mergeCell ref="C177:G177"/>
    <mergeCell ref="C181:D181"/>
    <mergeCell ref="C179:D179"/>
    <mergeCell ref="A181:B181"/>
    <mergeCell ref="C122:D122"/>
    <mergeCell ref="I181:J181"/>
    <mergeCell ref="C185:J188"/>
    <mergeCell ref="C211:D211"/>
    <mergeCell ref="A183:B183"/>
    <mergeCell ref="C183:D183"/>
    <mergeCell ref="E183:F183"/>
    <mergeCell ref="G183:H183"/>
    <mergeCell ref="A126:B126"/>
    <mergeCell ref="C126:D126"/>
    <mergeCell ref="E126:F126"/>
    <mergeCell ref="G126:H126"/>
    <mergeCell ref="F124:H124"/>
    <mergeCell ref="F181:H181"/>
  </mergeCells>
  <dataValidations count="2">
    <dataValidation type="list" allowBlank="1" showInputMessage="1" showErrorMessage="1" sqref="J183 J69 J126 J12">
      <formula1>$A$238:$A$243</formula1>
    </dataValidation>
    <dataValidation type="list" allowBlank="1" showInputMessage="1" showErrorMessage="1" sqref="I181:J181 I124:J124 I67:J67 I10:J10">
      <formula1>"1 Estrategico, 2 Gestion"</formula1>
    </dataValidation>
  </dataValidations>
  <pageMargins left="0.55000000000000004" right="0.44" top="0.36" bottom="0.51" header="0.3" footer="0.3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>
      <selection activeCell="B32" sqref="B32:B35"/>
    </sheetView>
  </sheetViews>
  <sheetFormatPr baseColWidth="10" defaultRowHeight="12"/>
  <cols>
    <col min="1" max="1" width="16.140625" style="190" customWidth="1"/>
    <col min="2" max="14" width="10.28515625" style="190" customWidth="1"/>
    <col min="15" max="16384" width="11.42578125" style="190"/>
  </cols>
  <sheetData>
    <row r="1" spans="1:14" ht="15">
      <c r="A1" s="194" t="s">
        <v>92</v>
      </c>
    </row>
    <row r="2" spans="1:14" ht="15">
      <c r="A2" s="194" t="str">
        <f>'Caratula POA'!C9</f>
        <v>DIRECCION DE APREMIOS</v>
      </c>
    </row>
    <row r="3" spans="1:14" ht="15">
      <c r="A3" s="194" t="s">
        <v>209</v>
      </c>
    </row>
    <row r="6" spans="1:14">
      <c r="A6" s="190" t="str">
        <f>'componentes POA'!C3</f>
        <v>GENERACION DE EXPEDIENTES</v>
      </c>
    </row>
    <row r="7" spans="1:14">
      <c r="A7" s="185" t="s">
        <v>202</v>
      </c>
      <c r="B7" s="185" t="s">
        <v>24</v>
      </c>
      <c r="C7" s="184" t="s">
        <v>25</v>
      </c>
      <c r="D7" s="184" t="s">
        <v>26</v>
      </c>
      <c r="E7" s="185" t="s">
        <v>27</v>
      </c>
      <c r="F7" s="184" t="s">
        <v>28</v>
      </c>
      <c r="G7" s="184" t="s">
        <v>29</v>
      </c>
      <c r="H7" s="185" t="s">
        <v>30</v>
      </c>
      <c r="I7" s="184" t="s">
        <v>31</v>
      </c>
      <c r="J7" s="184" t="s">
        <v>76</v>
      </c>
      <c r="K7" s="185" t="s">
        <v>32</v>
      </c>
      <c r="L7" s="184" t="s">
        <v>33</v>
      </c>
      <c r="M7" s="184" t="s">
        <v>34</v>
      </c>
      <c r="N7" s="188" t="s">
        <v>23</v>
      </c>
    </row>
    <row r="8" spans="1:14">
      <c r="A8" s="186" t="s">
        <v>79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2">
        <f>SUM(B8:M8)</f>
        <v>0</v>
      </c>
    </row>
    <row r="9" spans="1:14">
      <c r="A9" s="186" t="s">
        <v>81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2">
        <f t="shared" ref="N9:N11" si="0">SUM(B9:M9)</f>
        <v>0</v>
      </c>
    </row>
    <row r="10" spans="1:14">
      <c r="A10" s="187" t="s">
        <v>87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2">
        <f t="shared" si="0"/>
        <v>0</v>
      </c>
    </row>
    <row r="11" spans="1:14">
      <c r="A11" s="187" t="s">
        <v>88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>
        <f t="shared" si="0"/>
        <v>0</v>
      </c>
    </row>
    <row r="14" spans="1:14">
      <c r="A14" s="190" t="str">
        <f>'componentes POA'!C60</f>
        <v>NUMERO DE NOTIFICACIONES</v>
      </c>
    </row>
    <row r="15" spans="1:14">
      <c r="A15" s="185" t="s">
        <v>202</v>
      </c>
      <c r="B15" s="185" t="s">
        <v>24</v>
      </c>
      <c r="C15" s="184" t="s">
        <v>25</v>
      </c>
      <c r="D15" s="184" t="s">
        <v>26</v>
      </c>
      <c r="E15" s="185" t="s">
        <v>27</v>
      </c>
      <c r="F15" s="184" t="s">
        <v>28</v>
      </c>
      <c r="G15" s="184" t="s">
        <v>29</v>
      </c>
      <c r="H15" s="185" t="s">
        <v>30</v>
      </c>
      <c r="I15" s="184" t="s">
        <v>31</v>
      </c>
      <c r="J15" s="184" t="s">
        <v>76</v>
      </c>
      <c r="K15" s="185" t="s">
        <v>32</v>
      </c>
      <c r="L15" s="184" t="s">
        <v>33</v>
      </c>
      <c r="M15" s="184" t="s">
        <v>34</v>
      </c>
      <c r="N15" s="188" t="s">
        <v>23</v>
      </c>
    </row>
    <row r="16" spans="1:14">
      <c r="A16" s="186" t="s">
        <v>79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2">
        <f>SUM(B16:M16)</f>
        <v>0</v>
      </c>
    </row>
    <row r="17" spans="1:14">
      <c r="A17" s="186" t="s">
        <v>81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2">
        <f t="shared" ref="N17:N19" si="1">SUM(B17:M17)</f>
        <v>0</v>
      </c>
    </row>
    <row r="18" spans="1:14">
      <c r="A18" s="187" t="s">
        <v>87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2">
        <f t="shared" si="1"/>
        <v>0</v>
      </c>
    </row>
    <row r="19" spans="1:14">
      <c r="A19" s="187" t="s">
        <v>88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2">
        <f t="shared" si="1"/>
        <v>0</v>
      </c>
    </row>
    <row r="22" spans="1:14">
      <c r="A22" s="190" t="str">
        <f>'componentes POA'!C117</f>
        <v>NÚMERO DE EJECUCIONES</v>
      </c>
    </row>
    <row r="23" spans="1:14">
      <c r="A23" s="185" t="s">
        <v>202</v>
      </c>
      <c r="B23" s="185" t="s">
        <v>24</v>
      </c>
      <c r="C23" s="184" t="s">
        <v>25</v>
      </c>
      <c r="D23" s="184" t="s">
        <v>26</v>
      </c>
      <c r="E23" s="185" t="s">
        <v>27</v>
      </c>
      <c r="F23" s="184" t="s">
        <v>28</v>
      </c>
      <c r="G23" s="184" t="s">
        <v>29</v>
      </c>
      <c r="H23" s="185" t="s">
        <v>30</v>
      </c>
      <c r="I23" s="184" t="s">
        <v>31</v>
      </c>
      <c r="J23" s="184" t="s">
        <v>76</v>
      </c>
      <c r="K23" s="185" t="s">
        <v>32</v>
      </c>
      <c r="L23" s="184" t="s">
        <v>33</v>
      </c>
      <c r="M23" s="184" t="s">
        <v>34</v>
      </c>
      <c r="N23" s="188" t="s">
        <v>23</v>
      </c>
    </row>
    <row r="24" spans="1:14">
      <c r="A24" s="186" t="s">
        <v>79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2">
        <f>SUM(B24:M24)</f>
        <v>0</v>
      </c>
    </row>
    <row r="25" spans="1:14">
      <c r="A25" s="186" t="s">
        <v>81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2">
        <f t="shared" ref="N25:N27" si="2">SUM(B25:M25)</f>
        <v>0</v>
      </c>
    </row>
    <row r="26" spans="1:14">
      <c r="A26" s="187" t="s">
        <v>87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2">
        <f t="shared" si="2"/>
        <v>0</v>
      </c>
    </row>
    <row r="27" spans="1:14">
      <c r="A27" s="187" t="s">
        <v>88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2">
        <f t="shared" si="2"/>
        <v>0</v>
      </c>
    </row>
    <row r="30" spans="1:14">
      <c r="A30" s="193" t="str">
        <f>'componentes POA'!C174</f>
        <v>NÚMERO DE CAMBIOS DE DEPOSITARIO</v>
      </c>
    </row>
    <row r="31" spans="1:14">
      <c r="A31" s="185" t="s">
        <v>202</v>
      </c>
      <c r="B31" s="185" t="s">
        <v>24</v>
      </c>
      <c r="C31" s="184" t="s">
        <v>25</v>
      </c>
      <c r="D31" s="184" t="s">
        <v>26</v>
      </c>
      <c r="E31" s="185" t="s">
        <v>27</v>
      </c>
      <c r="F31" s="184" t="s">
        <v>28</v>
      </c>
      <c r="G31" s="184" t="s">
        <v>29</v>
      </c>
      <c r="H31" s="185" t="s">
        <v>30</v>
      </c>
      <c r="I31" s="184" t="s">
        <v>31</v>
      </c>
      <c r="J31" s="184" t="s">
        <v>76</v>
      </c>
      <c r="K31" s="185" t="s">
        <v>32</v>
      </c>
      <c r="L31" s="184" t="s">
        <v>33</v>
      </c>
      <c r="M31" s="184" t="s">
        <v>34</v>
      </c>
      <c r="N31" s="188" t="s">
        <v>23</v>
      </c>
    </row>
    <row r="32" spans="1:14">
      <c r="A32" s="186" t="s">
        <v>79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2">
        <f>SUM(B32:M32)</f>
        <v>0</v>
      </c>
    </row>
    <row r="33" spans="1:14">
      <c r="A33" s="186" t="s">
        <v>81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2">
        <f t="shared" ref="N33:N35" si="3">SUM(B33:M33)</f>
        <v>0</v>
      </c>
    </row>
    <row r="34" spans="1:14">
      <c r="A34" s="187" t="s">
        <v>87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2">
        <f t="shared" si="3"/>
        <v>0</v>
      </c>
    </row>
    <row r="35" spans="1:14">
      <c r="A35" s="187" t="s">
        <v>88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2">
        <f t="shared" si="3"/>
        <v>0</v>
      </c>
    </row>
  </sheetData>
  <sheetProtection algorithmName="SHA-512" hashValue="oxn7pxkw8UDwT6T7BFGeSRcZWcyojow8rdlEl3HbQxhLXujLtwd4Cpe+FaJCYnqrK900taAdWt1H1C3uipZkXg==" saltValue="3NqsdcMEWWiPrEokOvW7ug==" spinCount="100000" sheet="1" objects="1" scenarios="1"/>
  <protectedRanges>
    <protectedRange sqref="B32:M35" name="Rango4"/>
    <protectedRange sqref="B16:M19" name="Rango2"/>
    <protectedRange sqref="B8:M11" name="Rango1"/>
    <protectedRange sqref="B24:M27" name="Rango3"/>
  </protectedRanges>
  <pageMargins left="0.23622047244094491" right="0.23622047244094491" top="0.74803149606299213" bottom="0.74803149606299213" header="0.31496062992125984" footer="0.31496062992125984"/>
  <pageSetup scale="8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I21"/>
  <sheetViews>
    <sheetView topLeftCell="A17" workbookViewId="0">
      <selection activeCell="F22" sqref="F22"/>
    </sheetView>
  </sheetViews>
  <sheetFormatPr baseColWidth="10" defaultRowHeight="11.25"/>
  <cols>
    <col min="1" max="1" width="17" style="139" customWidth="1"/>
    <col min="2" max="2" width="30.5703125" style="139" customWidth="1"/>
    <col min="3" max="3" width="11.42578125" style="139"/>
    <col min="4" max="4" width="13" style="139" customWidth="1"/>
    <col min="5" max="5" width="10.5703125" style="139" customWidth="1"/>
    <col min="6" max="6" width="12.28515625" style="139" customWidth="1"/>
    <col min="7" max="7" width="13.5703125" style="139" customWidth="1"/>
    <col min="8" max="8" width="9.42578125" style="139" customWidth="1"/>
    <col min="9" max="9" width="22.85546875" style="139" customWidth="1"/>
    <col min="10" max="16384" width="11.42578125" style="139"/>
  </cols>
  <sheetData>
    <row r="3" spans="1:9" ht="18">
      <c r="D3" s="140" t="s">
        <v>92</v>
      </c>
    </row>
    <row r="4" spans="1:9" ht="18">
      <c r="D4" s="140" t="s">
        <v>210</v>
      </c>
    </row>
    <row r="10" spans="1:9">
      <c r="A10" s="141" t="s">
        <v>95</v>
      </c>
      <c r="B10" s="315" t="str">
        <f>'Caratula POA'!C9</f>
        <v>DIRECCION DE APREMIOS</v>
      </c>
      <c r="C10" s="316"/>
    </row>
    <row r="12" spans="1:9">
      <c r="A12" s="142" t="s">
        <v>96</v>
      </c>
      <c r="B12" s="317" t="str">
        <f>'componentes POA'!C5</f>
        <v>Eficiente Administracion de los Recursos Financieros</v>
      </c>
      <c r="C12" s="318"/>
    </row>
    <row r="13" spans="1:9">
      <c r="A13" s="143" t="s">
        <v>97</v>
      </c>
      <c r="B13" s="319"/>
      <c r="C13" s="320"/>
    </row>
    <row r="15" spans="1:9" ht="33.75">
      <c r="A15" s="144" t="s">
        <v>98</v>
      </c>
      <c r="B15" s="144" t="s">
        <v>99</v>
      </c>
      <c r="C15" s="144" t="s">
        <v>100</v>
      </c>
      <c r="D15" s="144" t="s">
        <v>101</v>
      </c>
      <c r="E15" s="144" t="s">
        <v>102</v>
      </c>
      <c r="F15" s="144" t="s">
        <v>103</v>
      </c>
      <c r="G15" s="144" t="s">
        <v>104</v>
      </c>
      <c r="H15" s="144" t="s">
        <v>105</v>
      </c>
      <c r="I15" s="144" t="s">
        <v>91</v>
      </c>
    </row>
    <row r="16" spans="1:9" ht="60" customHeight="1">
      <c r="A16" s="148" t="s">
        <v>89</v>
      </c>
      <c r="B16" s="195" t="s">
        <v>268</v>
      </c>
      <c r="C16" s="195" t="s">
        <v>270</v>
      </c>
      <c r="D16" s="195"/>
      <c r="E16" s="195"/>
      <c r="F16" s="195"/>
      <c r="G16" s="195"/>
      <c r="H16" s="149"/>
      <c r="I16" s="149"/>
    </row>
    <row r="17" spans="1:9" ht="60" customHeight="1">
      <c r="A17" s="148" t="s">
        <v>90</v>
      </c>
      <c r="B17" s="195" t="s">
        <v>269</v>
      </c>
      <c r="C17" s="195" t="s">
        <v>271</v>
      </c>
      <c r="D17" s="195"/>
      <c r="E17" s="195"/>
      <c r="F17" s="195"/>
      <c r="G17" s="195"/>
      <c r="H17" s="149"/>
      <c r="I17" s="149"/>
    </row>
    <row r="18" spans="1:9" ht="60" customHeight="1">
      <c r="A18" s="150" t="str">
        <f>'Caratula POA'!A47</f>
        <v>GENERACION DE EXPEDIENTES</v>
      </c>
      <c r="B18" s="146" t="str">
        <f>'componentes POA'!C14</f>
        <v>Tener el control de las infracciones con el número de expediente para su mejor manejo.</v>
      </c>
      <c r="C18" s="146" t="str">
        <f>'componentes POA'!C12</f>
        <v>Indice de morosidad</v>
      </c>
      <c r="D18" s="146" t="s">
        <v>272</v>
      </c>
      <c r="E18" s="146" t="s">
        <v>106</v>
      </c>
      <c r="F18" s="146" t="s">
        <v>275</v>
      </c>
      <c r="G18" s="146" t="s">
        <v>273</v>
      </c>
      <c r="H18" s="147" t="str">
        <f>'componentes POA'!J12</f>
        <v>1 Eficacia</v>
      </c>
      <c r="I18" s="147"/>
    </row>
    <row r="19" spans="1:9" ht="60" customHeight="1">
      <c r="A19" s="150" t="str">
        <f>'Caratula POA'!A48</f>
        <v>NUMERO DE NOTIFICACIONES</v>
      </c>
      <c r="B19" s="146" t="str">
        <f>'componentes POA'!C71</f>
        <v>Visitar a los contribuyentes a su domicilio para notificarlos del adeudo que tienen con el Ayuntamiento Cosntituconal de Tonalá Jalisco</v>
      </c>
      <c r="C19" s="146" t="str">
        <f>'componentes POA'!C69</f>
        <v>Notificaciones Realizadas</v>
      </c>
      <c r="D19" s="146" t="s">
        <v>227</v>
      </c>
      <c r="E19" s="146" t="s">
        <v>106</v>
      </c>
      <c r="F19" s="146" t="s">
        <v>276</v>
      </c>
      <c r="G19" s="146" t="s">
        <v>273</v>
      </c>
      <c r="H19" s="147" t="str">
        <f>'componentes POA'!J69</f>
        <v>1 Eficacia</v>
      </c>
      <c r="I19" s="147"/>
    </row>
    <row r="20" spans="1:9" ht="60" customHeight="1">
      <c r="A20" s="150" t="str">
        <f>'Caratula POA'!A49</f>
        <v>NÚMERO DE EJECUCIONES</v>
      </c>
      <c r="B20" s="146" t="str">
        <f>'componentes POA'!C128</f>
        <v>Segunda visita de acuerdo al procedimiento administrativo de ejecucion,para requerir el pago del credito fiscal, señalando ó embargando un bien mueble o inmueble para garantizar el pago.</v>
      </c>
      <c r="C20" s="146" t="str">
        <f>'componentes POA'!C126</f>
        <v>Ejecuciones Realizadas</v>
      </c>
      <c r="D20" s="146" t="s">
        <v>237</v>
      </c>
      <c r="E20" s="146" t="s">
        <v>106</v>
      </c>
      <c r="F20" s="146" t="s">
        <v>276</v>
      </c>
      <c r="G20" s="146" t="s">
        <v>273</v>
      </c>
      <c r="H20" s="147" t="str">
        <f>'componentes POA'!J126</f>
        <v>1 Eficacia</v>
      </c>
      <c r="I20" s="147"/>
    </row>
    <row r="21" spans="1:9" ht="60" customHeight="1">
      <c r="A21" s="150" t="str">
        <f>'Caratula POA'!A50</f>
        <v>NÚMERO DE CAMBIOS DE DEPOSITARIO</v>
      </c>
      <c r="B21" s="196" t="str">
        <f>'componentes POA'!C185</f>
        <v>* substraer legalmente el bien señalado para garantizar el monto correspondiente al adeudo.</v>
      </c>
      <c r="C21" s="146" t="str">
        <f>'componentes POA'!C183</f>
        <v>Embargos Realizados</v>
      </c>
      <c r="D21" s="146" t="s">
        <v>274</v>
      </c>
      <c r="E21" s="146" t="s">
        <v>106</v>
      </c>
      <c r="F21" s="146" t="s">
        <v>276</v>
      </c>
      <c r="G21" s="146" t="s">
        <v>273</v>
      </c>
      <c r="H21" s="147" t="str">
        <f>'componentes POA'!J183</f>
        <v>1 Eficacia</v>
      </c>
      <c r="I21" s="147"/>
    </row>
  </sheetData>
  <sheetProtection algorithmName="SHA-512" hashValue="n7K9FxVfTPAtCphAaXk+zGj3ApRDvmYf3MVdTGPiLiM3xcLy7ThP/+tcxAViYBw+zvlNCBVKmdW4D63zOVaLjA==" saltValue="dxBSFN3rIVSHFIhEO99tFw==" spinCount="100000" sheet="1" objects="1" scenarios="1"/>
  <protectedRanges>
    <protectedRange sqref="I16:I25" name="supuestos"/>
    <protectedRange sqref="E16:F25" name="medicion"/>
    <protectedRange sqref="B16:B25" name="descripcion"/>
    <protectedRange sqref="C15:C20" name="nomIndi"/>
    <protectedRange sqref="D16:D25" name="nomCalculo"/>
    <protectedRange sqref="H16:H25" name="tipoIndicador"/>
    <protectedRange sqref="G16:G25" name="temporalidad"/>
  </protectedRanges>
  <mergeCells count="2">
    <mergeCell ref="B10:C10"/>
    <mergeCell ref="B12:C13"/>
  </mergeCells>
  <pageMargins left="0.23622047244094491" right="0.23622047244094491" top="0.35433070866141736" bottom="0.35433070866141736" header="0.31496062992125984" footer="0.31496062992125984"/>
  <pageSetup scale="9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40"/>
  <sheetViews>
    <sheetView topLeftCell="A8" workbookViewId="0">
      <selection activeCell="J17" sqref="J17"/>
    </sheetView>
  </sheetViews>
  <sheetFormatPr baseColWidth="10" defaultRowHeight="12"/>
  <cols>
    <col min="1" max="1" width="4.28515625" style="181" customWidth="1"/>
    <col min="2" max="2" width="18.5703125" style="181" customWidth="1"/>
    <col min="3" max="3" width="4.28515625" style="181" customWidth="1"/>
    <col min="4" max="4" width="18.5703125" style="181" customWidth="1"/>
    <col min="5" max="5" width="4.28515625" style="181" customWidth="1"/>
    <col min="6" max="6" width="18.5703125" style="181" customWidth="1"/>
    <col min="7" max="7" width="4.28515625" style="181" customWidth="1"/>
    <col min="8" max="8" width="18.5703125" style="181" customWidth="1"/>
    <col min="9" max="9" width="4.28515625" style="181" customWidth="1"/>
    <col min="10" max="10" width="18.5703125" style="181" customWidth="1"/>
    <col min="11" max="11" width="4.28515625" style="181" customWidth="1"/>
    <col min="12" max="16384" width="11.42578125" style="181"/>
  </cols>
  <sheetData>
    <row r="1" spans="1:10" ht="15">
      <c r="A1" s="183" t="s">
        <v>92</v>
      </c>
    </row>
    <row r="2" spans="1:10" ht="15">
      <c r="A2" s="183" t="str">
        <f>'[1]Caratula POA'!C9</f>
        <v>DIRECCION DE APREMIOS</v>
      </c>
    </row>
    <row r="3" spans="1:10" ht="15">
      <c r="A3" s="183" t="s">
        <v>211</v>
      </c>
    </row>
    <row r="6" spans="1:10">
      <c r="B6" s="321"/>
      <c r="D6" s="321"/>
      <c r="F6" s="321"/>
      <c r="H6" s="321"/>
      <c r="J6" s="321"/>
    </row>
    <row r="7" spans="1:10">
      <c r="B7" s="322"/>
      <c r="D7" s="322"/>
      <c r="F7" s="322"/>
      <c r="H7" s="322"/>
      <c r="J7" s="322"/>
    </row>
    <row r="8" spans="1:10">
      <c r="B8" s="322"/>
      <c r="D8" s="322"/>
      <c r="F8" s="322"/>
      <c r="H8" s="322"/>
      <c r="J8" s="322"/>
    </row>
    <row r="9" spans="1:10">
      <c r="B9" s="323"/>
      <c r="D9" s="323"/>
      <c r="F9" s="323"/>
      <c r="H9" s="323"/>
      <c r="J9" s="323"/>
    </row>
    <row r="12" spans="1:10" ht="12.75" customHeight="1">
      <c r="B12" s="321"/>
      <c r="D12" s="321" t="s">
        <v>277</v>
      </c>
      <c r="F12" s="321" t="s">
        <v>278</v>
      </c>
      <c r="H12" s="321" t="s">
        <v>279</v>
      </c>
      <c r="J12" s="321"/>
    </row>
    <row r="13" spans="1:10">
      <c r="B13" s="322"/>
      <c r="D13" s="322"/>
      <c r="F13" s="322"/>
      <c r="H13" s="322"/>
      <c r="J13" s="322"/>
    </row>
    <row r="14" spans="1:10">
      <c r="B14" s="322"/>
      <c r="D14" s="322"/>
      <c r="F14" s="322"/>
      <c r="H14" s="322"/>
      <c r="J14" s="322"/>
    </row>
    <row r="15" spans="1:10">
      <c r="B15" s="323"/>
      <c r="D15" s="323"/>
      <c r="F15" s="323"/>
      <c r="H15" s="323"/>
      <c r="J15" s="323"/>
    </row>
    <row r="16" spans="1:10">
      <c r="B16" s="182"/>
      <c r="D16" s="182"/>
      <c r="F16" s="182"/>
      <c r="H16" s="182"/>
      <c r="J16" s="182"/>
    </row>
    <row r="17" spans="1:10">
      <c r="A17" s="181" t="s">
        <v>93</v>
      </c>
      <c r="B17" s="182"/>
      <c r="D17" s="182"/>
      <c r="F17" s="182"/>
      <c r="H17" s="182"/>
      <c r="J17" s="182"/>
    </row>
    <row r="19" spans="1:10">
      <c r="B19" s="324" t="s">
        <v>280</v>
      </c>
      <c r="C19" s="325"/>
      <c r="D19" s="325"/>
      <c r="E19" s="325"/>
      <c r="F19" s="325"/>
      <c r="G19" s="325"/>
      <c r="H19" s="325"/>
      <c r="I19" s="325"/>
      <c r="J19" s="326"/>
    </row>
    <row r="20" spans="1:10">
      <c r="B20" s="327"/>
      <c r="C20" s="328"/>
      <c r="D20" s="328"/>
      <c r="E20" s="328"/>
      <c r="F20" s="328"/>
      <c r="G20" s="328"/>
      <c r="H20" s="328"/>
      <c r="I20" s="328"/>
      <c r="J20" s="329"/>
    </row>
    <row r="21" spans="1:10">
      <c r="B21" s="330"/>
      <c r="C21" s="331"/>
      <c r="D21" s="331"/>
      <c r="E21" s="331"/>
      <c r="F21" s="331"/>
      <c r="G21" s="331"/>
      <c r="H21" s="331"/>
      <c r="I21" s="331"/>
      <c r="J21" s="332"/>
    </row>
    <row r="23" spans="1:10">
      <c r="A23" s="181" t="s">
        <v>94</v>
      </c>
    </row>
    <row r="25" spans="1:10" ht="12" customHeight="1">
      <c r="B25" s="333" t="s">
        <v>281</v>
      </c>
      <c r="C25" s="334"/>
      <c r="D25" s="334"/>
      <c r="E25" s="334"/>
      <c r="F25" s="334"/>
      <c r="G25" s="334"/>
      <c r="H25" s="335"/>
      <c r="J25" s="321"/>
    </row>
    <row r="26" spans="1:10">
      <c r="B26" s="336"/>
      <c r="C26" s="337"/>
      <c r="D26" s="337"/>
      <c r="E26" s="337"/>
      <c r="F26" s="337"/>
      <c r="G26" s="337"/>
      <c r="H26" s="338"/>
      <c r="J26" s="322"/>
    </row>
    <row r="27" spans="1:10">
      <c r="B27" s="336"/>
      <c r="C27" s="337"/>
      <c r="D27" s="337"/>
      <c r="E27" s="337"/>
      <c r="F27" s="337"/>
      <c r="G27" s="337"/>
      <c r="H27" s="338"/>
      <c r="J27" s="322"/>
    </row>
    <row r="28" spans="1:10">
      <c r="B28" s="339"/>
      <c r="C28" s="340"/>
      <c r="D28" s="340"/>
      <c r="E28" s="340"/>
      <c r="F28" s="340"/>
      <c r="G28" s="340"/>
      <c r="H28" s="341"/>
      <c r="J28" s="323"/>
    </row>
    <row r="31" spans="1:10">
      <c r="B31" s="321" t="s">
        <v>282</v>
      </c>
      <c r="D31" s="321" t="s">
        <v>283</v>
      </c>
      <c r="F31" s="321" t="s">
        <v>284</v>
      </c>
      <c r="H31" s="321" t="s">
        <v>285</v>
      </c>
      <c r="J31" s="321"/>
    </row>
    <row r="32" spans="1:10">
      <c r="B32" s="322"/>
      <c r="D32" s="322"/>
      <c r="F32" s="322"/>
      <c r="H32" s="322"/>
      <c r="J32" s="322"/>
    </row>
    <row r="33" spans="2:10">
      <c r="B33" s="322"/>
      <c r="D33" s="322"/>
      <c r="F33" s="322"/>
      <c r="H33" s="322"/>
      <c r="J33" s="322"/>
    </row>
    <row r="34" spans="2:10">
      <c r="B34" s="323"/>
      <c r="D34" s="323"/>
      <c r="F34" s="323"/>
      <c r="H34" s="323"/>
      <c r="J34" s="323"/>
    </row>
    <row r="37" spans="2:10">
      <c r="B37" s="321"/>
      <c r="D37" s="321"/>
      <c r="F37" s="321"/>
      <c r="H37" s="321"/>
      <c r="J37" s="321"/>
    </row>
    <row r="38" spans="2:10">
      <c r="B38" s="322"/>
      <c r="D38" s="322"/>
      <c r="F38" s="322"/>
      <c r="H38" s="322"/>
      <c r="J38" s="322"/>
    </row>
    <row r="39" spans="2:10">
      <c r="B39" s="322"/>
      <c r="D39" s="322"/>
      <c r="F39" s="322"/>
      <c r="H39" s="322"/>
      <c r="J39" s="322"/>
    </row>
    <row r="40" spans="2:10">
      <c r="B40" s="323"/>
      <c r="D40" s="323"/>
      <c r="F40" s="323"/>
      <c r="H40" s="323"/>
      <c r="J40" s="323"/>
    </row>
  </sheetData>
  <mergeCells count="23">
    <mergeCell ref="B12:B15"/>
    <mergeCell ref="D12:D15"/>
    <mergeCell ref="F12:F15"/>
    <mergeCell ref="H12:H15"/>
    <mergeCell ref="J12:J15"/>
    <mergeCell ref="B6:B9"/>
    <mergeCell ref="D6:D9"/>
    <mergeCell ref="F6:F9"/>
    <mergeCell ref="H6:H9"/>
    <mergeCell ref="J6:J9"/>
    <mergeCell ref="B19:J21"/>
    <mergeCell ref="B25:H28"/>
    <mergeCell ref="J25:J28"/>
    <mergeCell ref="B31:B34"/>
    <mergeCell ref="D31:D34"/>
    <mergeCell ref="F31:F34"/>
    <mergeCell ref="H31:H34"/>
    <mergeCell ref="J31:J34"/>
    <mergeCell ref="B37:B40"/>
    <mergeCell ref="D37:D40"/>
    <mergeCell ref="F37:F40"/>
    <mergeCell ref="H37:H40"/>
    <mergeCell ref="J37:J40"/>
  </mergeCells>
  <pageMargins left="0.70866141732283472" right="0.70866141732283472" top="0.22" bottom="0.23" header="0" footer="0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40"/>
  <sheetViews>
    <sheetView workbookViewId="0">
      <selection activeCell="F17" sqref="F17"/>
    </sheetView>
  </sheetViews>
  <sheetFormatPr baseColWidth="10" defaultRowHeight="12"/>
  <cols>
    <col min="1" max="1" width="4.28515625" style="181" customWidth="1"/>
    <col min="2" max="2" width="18.5703125" style="181" customWidth="1"/>
    <col min="3" max="3" width="4.28515625" style="181" customWidth="1"/>
    <col min="4" max="4" width="18.5703125" style="181" customWidth="1"/>
    <col min="5" max="5" width="4.28515625" style="181" customWidth="1"/>
    <col min="6" max="6" width="18.5703125" style="181" customWidth="1"/>
    <col min="7" max="7" width="4.28515625" style="181" customWidth="1"/>
    <col min="8" max="8" width="18.5703125" style="181" customWidth="1"/>
    <col min="9" max="9" width="4.28515625" style="181" customWidth="1"/>
    <col min="10" max="10" width="18.5703125" style="181" customWidth="1"/>
    <col min="11" max="11" width="4.28515625" style="181" customWidth="1"/>
    <col min="12" max="16384" width="11.42578125" style="181"/>
  </cols>
  <sheetData>
    <row r="1" spans="1:10" ht="15">
      <c r="A1" s="183" t="s">
        <v>92</v>
      </c>
    </row>
    <row r="2" spans="1:10" ht="15">
      <c r="A2" s="183" t="str">
        <f>'[1]Caratula POA'!C9</f>
        <v>DIRECCION DE APREMIOS</v>
      </c>
    </row>
    <row r="3" spans="1:10" ht="15">
      <c r="A3" s="183" t="s">
        <v>212</v>
      </c>
    </row>
    <row r="6" spans="1:10">
      <c r="B6" s="321"/>
      <c r="D6" s="321"/>
      <c r="F6" s="321"/>
      <c r="H6" s="321"/>
      <c r="J6" s="321"/>
    </row>
    <row r="7" spans="1:10">
      <c r="B7" s="322"/>
      <c r="D7" s="322"/>
      <c r="F7" s="322"/>
      <c r="H7" s="322"/>
      <c r="J7" s="322"/>
    </row>
    <row r="8" spans="1:10">
      <c r="B8" s="322"/>
      <c r="D8" s="322"/>
      <c r="F8" s="322"/>
      <c r="H8" s="322"/>
      <c r="J8" s="322"/>
    </row>
    <row r="9" spans="1:10">
      <c r="B9" s="323"/>
      <c r="D9" s="323"/>
      <c r="F9" s="323"/>
      <c r="H9" s="323"/>
      <c r="J9" s="323"/>
    </row>
    <row r="12" spans="1:10">
      <c r="B12" s="321"/>
      <c r="D12" s="321" t="s">
        <v>286</v>
      </c>
      <c r="F12" s="321" t="s">
        <v>287</v>
      </c>
      <c r="H12" s="321" t="s">
        <v>288</v>
      </c>
      <c r="J12" s="321"/>
    </row>
    <row r="13" spans="1:10">
      <c r="B13" s="322"/>
      <c r="D13" s="322"/>
      <c r="F13" s="322"/>
      <c r="H13" s="322"/>
      <c r="J13" s="322"/>
    </row>
    <row r="14" spans="1:10">
      <c r="B14" s="322"/>
      <c r="D14" s="322"/>
      <c r="F14" s="322"/>
      <c r="H14" s="322"/>
      <c r="J14" s="322"/>
    </row>
    <row r="15" spans="1:10">
      <c r="B15" s="323"/>
      <c r="D15" s="323"/>
      <c r="F15" s="323"/>
      <c r="H15" s="323"/>
      <c r="J15" s="323"/>
    </row>
    <row r="16" spans="1:10">
      <c r="B16" s="182"/>
      <c r="D16" s="182"/>
      <c r="F16" s="182"/>
      <c r="H16" s="182"/>
      <c r="J16" s="182"/>
    </row>
    <row r="17" spans="1:10">
      <c r="A17" s="181" t="s">
        <v>197</v>
      </c>
      <c r="B17" s="182"/>
      <c r="D17" s="182"/>
      <c r="F17" s="182"/>
      <c r="H17" s="182"/>
      <c r="J17" s="182"/>
    </row>
    <row r="19" spans="1:10">
      <c r="B19" s="324" t="s">
        <v>268</v>
      </c>
      <c r="C19" s="325"/>
      <c r="D19" s="325"/>
      <c r="E19" s="325"/>
      <c r="F19" s="325"/>
      <c r="G19" s="325"/>
      <c r="H19" s="325"/>
      <c r="I19" s="325"/>
      <c r="J19" s="326"/>
    </row>
    <row r="20" spans="1:10">
      <c r="B20" s="327"/>
      <c r="C20" s="328"/>
      <c r="D20" s="328"/>
      <c r="E20" s="328"/>
      <c r="F20" s="328"/>
      <c r="G20" s="328"/>
      <c r="H20" s="328"/>
      <c r="I20" s="328"/>
      <c r="J20" s="329"/>
    </row>
    <row r="21" spans="1:10">
      <c r="B21" s="330"/>
      <c r="C21" s="331"/>
      <c r="D21" s="331"/>
      <c r="E21" s="331"/>
      <c r="F21" s="331"/>
      <c r="G21" s="331"/>
      <c r="H21" s="331"/>
      <c r="I21" s="331"/>
      <c r="J21" s="332"/>
    </row>
    <row r="23" spans="1:10">
      <c r="A23" s="181" t="s">
        <v>198</v>
      </c>
    </row>
    <row r="25" spans="1:10">
      <c r="B25" s="333" t="s">
        <v>289</v>
      </c>
      <c r="C25" s="334"/>
      <c r="D25" s="334"/>
      <c r="E25" s="334"/>
      <c r="F25" s="334"/>
      <c r="G25" s="334"/>
      <c r="H25" s="335"/>
      <c r="J25" s="321"/>
    </row>
    <row r="26" spans="1:10">
      <c r="B26" s="336"/>
      <c r="C26" s="337"/>
      <c r="D26" s="337"/>
      <c r="E26" s="337"/>
      <c r="F26" s="337"/>
      <c r="G26" s="337"/>
      <c r="H26" s="338"/>
      <c r="J26" s="322"/>
    </row>
    <row r="27" spans="1:10">
      <c r="B27" s="336"/>
      <c r="C27" s="337"/>
      <c r="D27" s="337"/>
      <c r="E27" s="337"/>
      <c r="F27" s="337"/>
      <c r="G27" s="337"/>
      <c r="H27" s="338"/>
      <c r="J27" s="322"/>
    </row>
    <row r="28" spans="1:10">
      <c r="B28" s="339"/>
      <c r="C28" s="340"/>
      <c r="D28" s="340"/>
      <c r="E28" s="340"/>
      <c r="F28" s="340"/>
      <c r="G28" s="340"/>
      <c r="H28" s="341"/>
      <c r="J28" s="323"/>
    </row>
    <row r="31" spans="1:10">
      <c r="B31" s="321" t="str">
        <f>'[1]Caratula POA'!A47</f>
        <v>GENERACION DE EXPEDIENTES</v>
      </c>
      <c r="D31" s="321" t="str">
        <f>'[1]Caratula POA'!A48</f>
        <v>NUMERO DE NOTIFICACIONES</v>
      </c>
      <c r="F31" s="321" t="str">
        <f>'[1]Caratula POA'!A49</f>
        <v>NÚMERO DE EJECUCIONES</v>
      </c>
      <c r="H31" s="321" t="str">
        <f>'[1]Caratula POA'!A50</f>
        <v>EMBARGOS  EJECUTADOS</v>
      </c>
      <c r="J31" s="321"/>
    </row>
    <row r="32" spans="1:10">
      <c r="B32" s="322"/>
      <c r="D32" s="322"/>
      <c r="F32" s="322"/>
      <c r="H32" s="322"/>
      <c r="J32" s="322"/>
    </row>
    <row r="33" spans="2:10">
      <c r="B33" s="322"/>
      <c r="D33" s="322"/>
      <c r="F33" s="322"/>
      <c r="H33" s="322"/>
      <c r="J33" s="322"/>
    </row>
    <row r="34" spans="2:10">
      <c r="B34" s="323"/>
      <c r="D34" s="323"/>
      <c r="F34" s="323"/>
      <c r="H34" s="323"/>
      <c r="J34" s="323"/>
    </row>
    <row r="37" spans="2:10">
      <c r="B37" s="321"/>
      <c r="D37" s="321"/>
      <c r="F37" s="321"/>
      <c r="H37" s="321"/>
      <c r="J37" s="321"/>
    </row>
    <row r="38" spans="2:10">
      <c r="B38" s="322"/>
      <c r="D38" s="322"/>
      <c r="F38" s="322"/>
      <c r="H38" s="322"/>
      <c r="J38" s="322"/>
    </row>
    <row r="39" spans="2:10">
      <c r="B39" s="322"/>
      <c r="D39" s="322"/>
      <c r="F39" s="322"/>
      <c r="H39" s="322"/>
      <c r="J39" s="322"/>
    </row>
    <row r="40" spans="2:10">
      <c r="B40" s="323"/>
      <c r="D40" s="323"/>
      <c r="F40" s="323"/>
      <c r="H40" s="323"/>
      <c r="J40" s="323"/>
    </row>
  </sheetData>
  <mergeCells count="23">
    <mergeCell ref="B12:B15"/>
    <mergeCell ref="D12:D15"/>
    <mergeCell ref="F12:F15"/>
    <mergeCell ref="H12:H15"/>
    <mergeCell ref="J12:J15"/>
    <mergeCell ref="B6:B9"/>
    <mergeCell ref="D6:D9"/>
    <mergeCell ref="F6:F9"/>
    <mergeCell ref="H6:H9"/>
    <mergeCell ref="J6:J9"/>
    <mergeCell ref="B19:J21"/>
    <mergeCell ref="B25:H28"/>
    <mergeCell ref="J25:J28"/>
    <mergeCell ref="B31:B34"/>
    <mergeCell ref="D31:D34"/>
    <mergeCell ref="F31:F34"/>
    <mergeCell ref="H31:H34"/>
    <mergeCell ref="J31:J34"/>
    <mergeCell ref="B37:B40"/>
    <mergeCell ref="D37:D40"/>
    <mergeCell ref="F37:F40"/>
    <mergeCell ref="H37:H40"/>
    <mergeCell ref="J37:J40"/>
  </mergeCells>
  <pageMargins left="0.70866141732283472" right="0.70866141732283472" top="0.22" bottom="0.23" header="0" footer="0"/>
  <pageSetup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O44"/>
  <sheetViews>
    <sheetView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A4" sqref="A4"/>
    </sheetView>
  </sheetViews>
  <sheetFormatPr baseColWidth="10" defaultRowHeight="12.75"/>
  <cols>
    <col min="1" max="1" width="2.5703125" style="70" customWidth="1"/>
    <col min="2" max="2" width="11.42578125" style="70"/>
    <col min="3" max="3" width="41.28515625" style="70" customWidth="1"/>
    <col min="4" max="15" width="6.140625" style="70" customWidth="1"/>
    <col min="16" max="16384" width="11.42578125" style="70"/>
  </cols>
  <sheetData>
    <row r="1" spans="1:15" ht="18">
      <c r="A1" s="69" t="s">
        <v>203</v>
      </c>
    </row>
    <row r="2" spans="1:15">
      <c r="A2" s="71" t="str">
        <f>'Caratula POA'!C9</f>
        <v>DIRECCION DE APREMIOS</v>
      </c>
    </row>
    <row r="3" spans="1:15">
      <c r="A3" s="71" t="s">
        <v>204</v>
      </c>
    </row>
    <row r="7" spans="1:15">
      <c r="B7" s="73" t="s">
        <v>42</v>
      </c>
      <c r="C7" s="73" t="s">
        <v>43</v>
      </c>
      <c r="D7" s="74"/>
      <c r="E7" s="75"/>
      <c r="F7" s="75"/>
      <c r="G7" s="75"/>
      <c r="H7" s="75"/>
      <c r="I7" s="75" t="s">
        <v>44</v>
      </c>
      <c r="J7" s="75"/>
      <c r="K7" s="75"/>
      <c r="L7" s="75"/>
      <c r="M7" s="75"/>
      <c r="N7" s="75"/>
      <c r="O7" s="76"/>
    </row>
    <row r="8" spans="1:15">
      <c r="B8" s="77"/>
      <c r="C8" s="77"/>
      <c r="D8" s="78" t="s">
        <v>45</v>
      </c>
      <c r="E8" s="78" t="s">
        <v>46</v>
      </c>
      <c r="F8" s="78" t="s">
        <v>47</v>
      </c>
      <c r="G8" s="78" t="s">
        <v>48</v>
      </c>
      <c r="H8" s="78" t="s">
        <v>49</v>
      </c>
      <c r="I8" s="78" t="s">
        <v>50</v>
      </c>
      <c r="J8" s="78" t="s">
        <v>51</v>
      </c>
      <c r="K8" s="78" t="s">
        <v>52</v>
      </c>
      <c r="L8" s="78" t="s">
        <v>53</v>
      </c>
      <c r="M8" s="78" t="s">
        <v>54</v>
      </c>
      <c r="N8" s="78" t="s">
        <v>55</v>
      </c>
      <c r="O8" s="78" t="s">
        <v>56</v>
      </c>
    </row>
    <row r="9" spans="1:1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>
      <c r="B10" s="72"/>
      <c r="C10" s="79" t="s">
        <v>58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>
      <c r="B11" s="72" t="s">
        <v>57</v>
      </c>
      <c r="C11" s="79" t="str">
        <f>'componentes POA'!D1</f>
        <v>GENERACION DE EXPEDIENTES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>
      <c r="B16" s="72"/>
      <c r="C16" s="79" t="s">
        <v>59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2:15">
      <c r="B17" s="72" t="s">
        <v>57</v>
      </c>
      <c r="C17" s="79" t="str">
        <f>'componentes POA'!C60:G60</f>
        <v>NUMERO DE NOTIFICACIONES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2:15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2:1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2:15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2:15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2:15">
      <c r="B22" s="72"/>
      <c r="C22" s="79" t="s">
        <v>60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2:15">
      <c r="B23" s="72" t="s">
        <v>57</v>
      </c>
      <c r="C23" s="79" t="str">
        <f>'componentes POA'!C117:G117</f>
        <v>NÚMERO DE EJECUCIONES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2:1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2:1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2:15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2:15">
      <c r="B28" s="72"/>
      <c r="C28" s="79" t="s">
        <v>61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2:15">
      <c r="B29" s="72" t="s">
        <v>57</v>
      </c>
      <c r="C29" s="79" t="str">
        <f>'componentes POA'!C174:G174</f>
        <v>NÚMERO DE CAMBIOS DE DEPOSITARIO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2:1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2:15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2:15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2:1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2:15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2:15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2:15">
      <c r="B36" s="72"/>
      <c r="C36" s="79" t="s">
        <v>62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2:15">
      <c r="B37" s="72"/>
      <c r="C37" s="72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2:15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spans="2:15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</row>
    <row r="41" spans="2:15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</row>
    <row r="42" spans="2:15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2:1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2:1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</row>
  </sheetData>
  <pageMargins left="0.46" right="0.41" top="0.6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A4" sqref="A4"/>
    </sheetView>
  </sheetViews>
  <sheetFormatPr baseColWidth="10" defaultColWidth="11.42578125" defaultRowHeight="15"/>
  <cols>
    <col min="1" max="1" width="3.5703125" customWidth="1"/>
    <col min="2" max="2" width="15.140625" customWidth="1"/>
    <col min="3" max="3" width="33.5703125" customWidth="1"/>
    <col min="4" max="4" width="16.28515625" style="154" customWidth="1"/>
    <col min="5" max="5" width="18.140625" style="154" customWidth="1"/>
    <col min="6" max="6" width="16.140625" style="154" customWidth="1"/>
    <col min="7" max="8" width="16.42578125" style="154" customWidth="1"/>
    <col min="9" max="9" width="15.85546875" style="154" customWidth="1"/>
    <col min="10" max="10" width="16.5703125" style="154" customWidth="1"/>
    <col min="11" max="11" width="18.5703125" style="154" customWidth="1"/>
    <col min="12" max="12" width="18.7109375" style="154" customWidth="1"/>
    <col min="13" max="13" width="16.42578125" style="154" customWidth="1"/>
    <col min="14" max="14" width="17.5703125" style="154" customWidth="1"/>
    <col min="15" max="16" width="16.28515625" style="154" customWidth="1"/>
  </cols>
  <sheetData>
    <row r="1" spans="1:16" ht="20.25">
      <c r="A1" s="153" t="s">
        <v>203</v>
      </c>
    </row>
    <row r="2" spans="1:16" ht="15.75">
      <c r="A2" s="155" t="s">
        <v>115</v>
      </c>
    </row>
    <row r="3" spans="1:16" ht="15.75">
      <c r="A3" s="155" t="s">
        <v>205</v>
      </c>
    </row>
    <row r="6" spans="1:16" ht="15.75">
      <c r="B6" s="156" t="s">
        <v>116</v>
      </c>
      <c r="C6" s="155" t="str">
        <f>'Egresos Ejercidos Reales'!C6</f>
        <v>DIRECCION DE APREMIOS</v>
      </c>
    </row>
    <row r="8" spans="1:16" ht="15.75">
      <c r="B8" s="157" t="s">
        <v>117</v>
      </c>
      <c r="C8" s="158" t="s">
        <v>118</v>
      </c>
      <c r="D8" s="159" t="s">
        <v>24</v>
      </c>
      <c r="E8" s="159" t="s">
        <v>25</v>
      </c>
      <c r="F8" s="159" t="s">
        <v>26</v>
      </c>
      <c r="G8" s="159" t="s">
        <v>27</v>
      </c>
      <c r="H8" s="159" t="s">
        <v>28</v>
      </c>
      <c r="I8" s="159" t="s">
        <v>29</v>
      </c>
      <c r="J8" s="159" t="s">
        <v>30</v>
      </c>
      <c r="K8" s="159" t="s">
        <v>31</v>
      </c>
      <c r="L8" s="159" t="s">
        <v>119</v>
      </c>
      <c r="M8" s="159" t="s">
        <v>32</v>
      </c>
      <c r="N8" s="159" t="s">
        <v>33</v>
      </c>
      <c r="O8" s="159" t="s">
        <v>34</v>
      </c>
      <c r="P8" s="159" t="s">
        <v>23</v>
      </c>
    </row>
    <row r="9" spans="1:16" ht="15.75">
      <c r="B9" s="342" t="s">
        <v>120</v>
      </c>
      <c r="C9" s="343"/>
      <c r="D9" s="160">
        <f>SUM(D10:D14)</f>
        <v>100</v>
      </c>
      <c r="E9" s="160">
        <f t="shared" ref="E9:P9" si="0">SUM(E10:E14)</f>
        <v>0</v>
      </c>
      <c r="F9" s="160">
        <f t="shared" si="0"/>
        <v>0</v>
      </c>
      <c r="G9" s="160">
        <f t="shared" si="0"/>
        <v>0</v>
      </c>
      <c r="H9" s="160">
        <f t="shared" si="0"/>
        <v>0</v>
      </c>
      <c r="I9" s="160">
        <f t="shared" si="0"/>
        <v>0</v>
      </c>
      <c r="J9" s="160">
        <f t="shared" si="0"/>
        <v>0</v>
      </c>
      <c r="K9" s="160">
        <f t="shared" si="0"/>
        <v>0</v>
      </c>
      <c r="L9" s="160">
        <f t="shared" si="0"/>
        <v>0</v>
      </c>
      <c r="M9" s="160">
        <f t="shared" si="0"/>
        <v>0</v>
      </c>
      <c r="N9" s="160">
        <f t="shared" si="0"/>
        <v>0</v>
      </c>
      <c r="O9" s="160">
        <f t="shared" si="0"/>
        <v>0</v>
      </c>
      <c r="P9" s="160">
        <f t="shared" si="0"/>
        <v>100</v>
      </c>
    </row>
    <row r="10" spans="1:16" ht="30.75">
      <c r="B10" s="161">
        <v>1100</v>
      </c>
      <c r="C10" s="162" t="s">
        <v>121</v>
      </c>
      <c r="D10" s="163">
        <v>100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4">
        <f t="shared" ref="P10:P15" si="1">SUM(D10:O10)</f>
        <v>100</v>
      </c>
    </row>
    <row r="11" spans="1:16" ht="30.75">
      <c r="B11" s="161">
        <v>1200</v>
      </c>
      <c r="C11" s="162" t="s">
        <v>122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4">
        <f t="shared" si="1"/>
        <v>0</v>
      </c>
    </row>
    <row r="12" spans="1:16" ht="30.75">
      <c r="B12" s="161">
        <v>1300</v>
      </c>
      <c r="C12" s="162" t="s">
        <v>123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4">
        <f t="shared" si="1"/>
        <v>0</v>
      </c>
    </row>
    <row r="13" spans="1:16" ht="15.75">
      <c r="B13" s="161">
        <v>1400</v>
      </c>
      <c r="C13" s="165" t="s">
        <v>124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4">
        <f t="shared" si="1"/>
        <v>0</v>
      </c>
    </row>
    <row r="14" spans="1:16" ht="30.75">
      <c r="B14" s="161">
        <v>1500</v>
      </c>
      <c r="C14" s="162" t="s">
        <v>125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4">
        <f t="shared" si="1"/>
        <v>0</v>
      </c>
    </row>
    <row r="15" spans="1:16" ht="15.75">
      <c r="B15" s="166"/>
      <c r="C15" s="167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4">
        <f t="shared" si="1"/>
        <v>0</v>
      </c>
    </row>
    <row r="16" spans="1:16" ht="15.75">
      <c r="B16" s="342" t="s">
        <v>126</v>
      </c>
      <c r="C16" s="343"/>
      <c r="D16" s="168">
        <f>SUM(D17:D24)</f>
        <v>0</v>
      </c>
      <c r="E16" s="168">
        <f>SUM(E17:E24)</f>
        <v>0</v>
      </c>
      <c r="F16" s="168">
        <f t="shared" ref="F16:P16" si="2">SUM(F17:F24)</f>
        <v>0</v>
      </c>
      <c r="G16" s="168">
        <f t="shared" si="2"/>
        <v>0</v>
      </c>
      <c r="H16" s="168">
        <f t="shared" si="2"/>
        <v>0</v>
      </c>
      <c r="I16" s="168">
        <f t="shared" si="2"/>
        <v>0</v>
      </c>
      <c r="J16" s="168">
        <f t="shared" si="2"/>
        <v>0</v>
      </c>
      <c r="K16" s="168">
        <f t="shared" si="2"/>
        <v>0</v>
      </c>
      <c r="L16" s="168">
        <f t="shared" si="2"/>
        <v>0</v>
      </c>
      <c r="M16" s="168">
        <f t="shared" si="2"/>
        <v>0</v>
      </c>
      <c r="N16" s="168">
        <f t="shared" si="2"/>
        <v>0</v>
      </c>
      <c r="O16" s="168">
        <f t="shared" si="2"/>
        <v>0</v>
      </c>
      <c r="P16" s="168">
        <f t="shared" si="2"/>
        <v>0</v>
      </c>
    </row>
    <row r="17" spans="2:16" ht="45.75">
      <c r="B17" s="161">
        <v>2100</v>
      </c>
      <c r="C17" s="169" t="s">
        <v>127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4">
        <f t="shared" ref="P17:P25" si="3">SUM(D17:O17)</f>
        <v>0</v>
      </c>
    </row>
    <row r="18" spans="2:16" ht="15.75">
      <c r="B18" s="161">
        <v>2200</v>
      </c>
      <c r="C18" s="165" t="s">
        <v>128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4">
        <f t="shared" si="3"/>
        <v>0</v>
      </c>
    </row>
    <row r="19" spans="2:16" ht="30.75">
      <c r="B19" s="166">
        <v>2400</v>
      </c>
      <c r="C19" s="167" t="s">
        <v>129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4">
        <f t="shared" si="3"/>
        <v>0</v>
      </c>
    </row>
    <row r="20" spans="2:16" ht="30.75">
      <c r="B20" s="166">
        <v>2500</v>
      </c>
      <c r="C20" s="167" t="s">
        <v>130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4">
        <f t="shared" si="3"/>
        <v>0</v>
      </c>
    </row>
    <row r="21" spans="2:16" ht="30.75">
      <c r="B21" s="166">
        <v>2600</v>
      </c>
      <c r="C21" s="167" t="s">
        <v>131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4">
        <f t="shared" si="3"/>
        <v>0</v>
      </c>
    </row>
    <row r="22" spans="2:16" ht="45.75">
      <c r="B22" s="166">
        <v>2700</v>
      </c>
      <c r="C22" s="167" t="s">
        <v>132</v>
      </c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4">
        <f t="shared" si="3"/>
        <v>0</v>
      </c>
    </row>
    <row r="23" spans="2:16" ht="30.75" hidden="1">
      <c r="B23" s="166">
        <v>2800</v>
      </c>
      <c r="C23" s="167" t="s">
        <v>133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4">
        <f t="shared" si="3"/>
        <v>0</v>
      </c>
    </row>
    <row r="24" spans="2:16" ht="30.75">
      <c r="B24" s="166">
        <v>2900</v>
      </c>
      <c r="C24" s="169" t="s">
        <v>134</v>
      </c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4">
        <f t="shared" si="3"/>
        <v>0</v>
      </c>
    </row>
    <row r="25" spans="2:16" ht="15.75">
      <c r="B25" s="170"/>
      <c r="C25" s="165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4">
        <f t="shared" si="3"/>
        <v>0</v>
      </c>
    </row>
    <row r="26" spans="2:16" ht="15.75">
      <c r="B26" s="342" t="s">
        <v>135</v>
      </c>
      <c r="C26" s="343"/>
      <c r="D26" s="168">
        <f>SUM(D27:D35)</f>
        <v>0</v>
      </c>
      <c r="E26" s="168">
        <f t="shared" ref="E26:P26" si="4">SUM(E27:E35)</f>
        <v>0</v>
      </c>
      <c r="F26" s="168">
        <f t="shared" si="4"/>
        <v>0</v>
      </c>
      <c r="G26" s="168">
        <f t="shared" si="4"/>
        <v>0</v>
      </c>
      <c r="H26" s="168">
        <f t="shared" si="4"/>
        <v>0</v>
      </c>
      <c r="I26" s="168">
        <f t="shared" si="4"/>
        <v>0</v>
      </c>
      <c r="J26" s="168">
        <f t="shared" si="4"/>
        <v>0</v>
      </c>
      <c r="K26" s="168">
        <f t="shared" si="4"/>
        <v>0</v>
      </c>
      <c r="L26" s="168">
        <f t="shared" si="4"/>
        <v>0</v>
      </c>
      <c r="M26" s="168">
        <f t="shared" si="4"/>
        <v>0</v>
      </c>
      <c r="N26" s="168">
        <f t="shared" si="4"/>
        <v>0</v>
      </c>
      <c r="O26" s="168">
        <f t="shared" si="4"/>
        <v>0</v>
      </c>
      <c r="P26" s="168">
        <f t="shared" si="4"/>
        <v>0</v>
      </c>
    </row>
    <row r="27" spans="2:16" ht="15.75">
      <c r="B27" s="166">
        <v>3100</v>
      </c>
      <c r="C27" s="171" t="s">
        <v>136</v>
      </c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4">
        <f t="shared" ref="P27:P47" si="5">SUM(D27:O27)</f>
        <v>0</v>
      </c>
    </row>
    <row r="28" spans="2:16" ht="15.75">
      <c r="B28" s="166">
        <v>3200</v>
      </c>
      <c r="C28" s="172" t="s">
        <v>137</v>
      </c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4">
        <f t="shared" si="5"/>
        <v>0</v>
      </c>
    </row>
    <row r="29" spans="2:16" ht="45.75">
      <c r="B29" s="166">
        <v>3300</v>
      </c>
      <c r="C29" s="167" t="s">
        <v>138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4">
        <f t="shared" si="5"/>
        <v>0</v>
      </c>
    </row>
    <row r="30" spans="2:16" ht="30.75">
      <c r="B30" s="166">
        <v>3400</v>
      </c>
      <c r="C30" s="167" t="s">
        <v>139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4">
        <f t="shared" si="5"/>
        <v>0</v>
      </c>
    </row>
    <row r="31" spans="2:16" ht="45.75">
      <c r="B31" s="166">
        <v>3500</v>
      </c>
      <c r="C31" s="167" t="s">
        <v>140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4">
        <f t="shared" si="5"/>
        <v>0</v>
      </c>
    </row>
    <row r="32" spans="2:16" ht="30.75">
      <c r="B32" s="166">
        <v>3600</v>
      </c>
      <c r="C32" s="167" t="s">
        <v>141</v>
      </c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4">
        <f t="shared" si="5"/>
        <v>0</v>
      </c>
    </row>
    <row r="33" spans="2:16" ht="15.75">
      <c r="B33" s="166">
        <v>3700</v>
      </c>
      <c r="C33" s="172" t="s">
        <v>142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4">
        <f t="shared" si="5"/>
        <v>0</v>
      </c>
    </row>
    <row r="34" spans="2:16" ht="15.75">
      <c r="B34" s="166">
        <v>3800</v>
      </c>
      <c r="C34" s="172" t="s">
        <v>143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4">
        <f t="shared" si="5"/>
        <v>0</v>
      </c>
    </row>
    <row r="35" spans="2:16" ht="15.75">
      <c r="B35" s="166">
        <v>3900</v>
      </c>
      <c r="C35" s="172" t="s">
        <v>144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4">
        <f t="shared" si="5"/>
        <v>0</v>
      </c>
    </row>
    <row r="36" spans="2:16" ht="15.75" hidden="1">
      <c r="B36" s="173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6"/>
      <c r="O36" s="176"/>
      <c r="P36" s="164">
        <f t="shared" si="5"/>
        <v>0</v>
      </c>
    </row>
    <row r="37" spans="2:16" ht="15.75" hidden="1">
      <c r="B37" s="342" t="s">
        <v>145</v>
      </c>
      <c r="C37" s="344"/>
      <c r="D37" s="344"/>
      <c r="E37" s="343"/>
      <c r="F37" s="177"/>
      <c r="G37" s="177"/>
      <c r="H37" s="177"/>
      <c r="I37" s="177"/>
      <c r="J37" s="177"/>
      <c r="K37" s="177"/>
      <c r="L37" s="177"/>
      <c r="M37" s="177"/>
      <c r="N37" s="178"/>
      <c r="O37" s="178"/>
      <c r="P37" s="164">
        <f t="shared" si="5"/>
        <v>0</v>
      </c>
    </row>
    <row r="38" spans="2:16" ht="30.75" hidden="1">
      <c r="B38" s="166">
        <v>4100</v>
      </c>
      <c r="C38" s="167" t="s">
        <v>146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64">
        <f t="shared" si="5"/>
        <v>0</v>
      </c>
    </row>
    <row r="39" spans="2:16" ht="30.75" hidden="1">
      <c r="B39" s="166">
        <v>4200</v>
      </c>
      <c r="C39" s="167" t="s">
        <v>147</v>
      </c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64">
        <f t="shared" si="5"/>
        <v>0</v>
      </c>
    </row>
    <row r="40" spans="2:16" ht="15.75" hidden="1">
      <c r="B40" s="166">
        <v>4300</v>
      </c>
      <c r="C40" s="172" t="s">
        <v>148</v>
      </c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64">
        <f t="shared" si="5"/>
        <v>0</v>
      </c>
    </row>
    <row r="41" spans="2:16" ht="15.75" hidden="1">
      <c r="B41" s="166">
        <v>4400</v>
      </c>
      <c r="C41" s="172" t="s">
        <v>149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64">
        <f t="shared" si="5"/>
        <v>0</v>
      </c>
    </row>
    <row r="42" spans="2:16" ht="15.75" hidden="1">
      <c r="B42" s="166">
        <v>4500</v>
      </c>
      <c r="C42" s="172" t="s">
        <v>150</v>
      </c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64">
        <f t="shared" si="5"/>
        <v>0</v>
      </c>
    </row>
    <row r="43" spans="2:16" ht="30.75" hidden="1">
      <c r="B43" s="166">
        <v>4600</v>
      </c>
      <c r="C43" s="167" t="s">
        <v>151</v>
      </c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64">
        <f t="shared" si="5"/>
        <v>0</v>
      </c>
    </row>
    <row r="44" spans="2:16" ht="30.75" hidden="1">
      <c r="B44" s="166">
        <v>4700</v>
      </c>
      <c r="C44" s="167" t="s">
        <v>152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64">
        <f t="shared" si="5"/>
        <v>0</v>
      </c>
    </row>
    <row r="45" spans="2:16" ht="15.75" hidden="1">
      <c r="B45" s="166">
        <v>4800</v>
      </c>
      <c r="C45" s="172" t="s">
        <v>153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64">
        <f t="shared" si="5"/>
        <v>0</v>
      </c>
    </row>
    <row r="46" spans="2:16" ht="15.75" hidden="1">
      <c r="B46" s="166">
        <v>4900</v>
      </c>
      <c r="C46" s="172" t="s">
        <v>154</v>
      </c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64">
        <f t="shared" si="5"/>
        <v>0</v>
      </c>
    </row>
    <row r="47" spans="2:16" ht="15.75">
      <c r="B47" s="174"/>
      <c r="C47" s="174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64">
        <f t="shared" si="5"/>
        <v>0</v>
      </c>
    </row>
    <row r="48" spans="2:16" ht="15.75">
      <c r="B48" s="179" t="s">
        <v>155</v>
      </c>
      <c r="C48" s="180"/>
      <c r="D48" s="168">
        <f>SUM(D49:D57)</f>
        <v>0</v>
      </c>
      <c r="E48" s="168">
        <f t="shared" ref="E48:P48" si="6">SUM(E49:E57)</f>
        <v>0</v>
      </c>
      <c r="F48" s="168">
        <f t="shared" si="6"/>
        <v>0</v>
      </c>
      <c r="G48" s="168">
        <f t="shared" si="6"/>
        <v>0</v>
      </c>
      <c r="H48" s="168">
        <f t="shared" si="6"/>
        <v>0</v>
      </c>
      <c r="I48" s="168">
        <f t="shared" si="6"/>
        <v>0</v>
      </c>
      <c r="J48" s="168">
        <f t="shared" si="6"/>
        <v>0</v>
      </c>
      <c r="K48" s="168">
        <f t="shared" si="6"/>
        <v>0</v>
      </c>
      <c r="L48" s="168">
        <f t="shared" si="6"/>
        <v>0</v>
      </c>
      <c r="M48" s="168">
        <f t="shared" si="6"/>
        <v>0</v>
      </c>
      <c r="N48" s="168">
        <f t="shared" si="6"/>
        <v>0</v>
      </c>
      <c r="O48" s="168">
        <f t="shared" si="6"/>
        <v>0</v>
      </c>
      <c r="P48" s="168">
        <f t="shared" si="6"/>
        <v>0</v>
      </c>
    </row>
    <row r="49" spans="2:16" ht="30.75">
      <c r="B49" s="166">
        <v>5100</v>
      </c>
      <c r="C49" s="167" t="s">
        <v>156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4">
        <f t="shared" ref="P49:P58" si="7">SUM(D49:O49)</f>
        <v>0</v>
      </c>
    </row>
    <row r="50" spans="2:16" ht="30.75">
      <c r="B50" s="166">
        <v>5200</v>
      </c>
      <c r="C50" s="167" t="s">
        <v>157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4">
        <f t="shared" si="7"/>
        <v>0</v>
      </c>
    </row>
    <row r="51" spans="2:16" ht="30.75">
      <c r="B51" s="166">
        <v>5300</v>
      </c>
      <c r="C51" s="167" t="s">
        <v>158</v>
      </c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4">
        <f t="shared" si="7"/>
        <v>0</v>
      </c>
    </row>
    <row r="52" spans="2:16" ht="30.75">
      <c r="B52" s="166">
        <v>5400</v>
      </c>
      <c r="C52" s="167" t="s">
        <v>159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4">
        <f t="shared" si="7"/>
        <v>0</v>
      </c>
    </row>
    <row r="53" spans="2:16" ht="15.75">
      <c r="B53" s="166">
        <v>5500</v>
      </c>
      <c r="C53" s="172" t="s">
        <v>160</v>
      </c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4">
        <f t="shared" si="7"/>
        <v>0</v>
      </c>
    </row>
    <row r="54" spans="2:16" ht="30.75">
      <c r="B54" s="166">
        <v>5600</v>
      </c>
      <c r="C54" s="167" t="s">
        <v>161</v>
      </c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4">
        <f t="shared" si="7"/>
        <v>0</v>
      </c>
    </row>
    <row r="55" spans="2:16" ht="15.75" hidden="1">
      <c r="B55" s="166">
        <v>5700</v>
      </c>
      <c r="C55" s="172" t="s">
        <v>162</v>
      </c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4">
        <f t="shared" si="7"/>
        <v>0</v>
      </c>
    </row>
    <row r="56" spans="2:16" ht="15.75" hidden="1">
      <c r="B56" s="166">
        <v>5800</v>
      </c>
      <c r="C56" s="172" t="s">
        <v>163</v>
      </c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4">
        <f t="shared" si="7"/>
        <v>0</v>
      </c>
    </row>
    <row r="57" spans="2:16" ht="15.75">
      <c r="B57" s="166">
        <v>5900</v>
      </c>
      <c r="C57" s="172" t="s">
        <v>164</v>
      </c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4">
        <f t="shared" si="7"/>
        <v>0</v>
      </c>
    </row>
    <row r="58" spans="2:16" ht="15.75">
      <c r="B58" s="174"/>
      <c r="C58" s="174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64">
        <f t="shared" si="7"/>
        <v>0</v>
      </c>
    </row>
    <row r="59" spans="2:16" ht="15.75">
      <c r="B59" s="342" t="s">
        <v>165</v>
      </c>
      <c r="C59" s="343"/>
      <c r="D59" s="168">
        <f>SUM(D60)</f>
        <v>0</v>
      </c>
      <c r="E59" s="168">
        <f t="shared" ref="E59:P59" si="8">SUM(E60)</f>
        <v>0</v>
      </c>
      <c r="F59" s="168">
        <f t="shared" si="8"/>
        <v>0</v>
      </c>
      <c r="G59" s="168">
        <f t="shared" si="8"/>
        <v>0</v>
      </c>
      <c r="H59" s="168">
        <f t="shared" si="8"/>
        <v>0</v>
      </c>
      <c r="I59" s="168">
        <f t="shared" si="8"/>
        <v>0</v>
      </c>
      <c r="J59" s="168">
        <f t="shared" si="8"/>
        <v>0</v>
      </c>
      <c r="K59" s="168">
        <f t="shared" si="8"/>
        <v>0</v>
      </c>
      <c r="L59" s="168">
        <f t="shared" si="8"/>
        <v>0</v>
      </c>
      <c r="M59" s="168">
        <f t="shared" si="8"/>
        <v>0</v>
      </c>
      <c r="N59" s="168">
        <f t="shared" si="8"/>
        <v>0</v>
      </c>
      <c r="O59" s="168">
        <f t="shared" si="8"/>
        <v>0</v>
      </c>
      <c r="P59" s="168">
        <f t="shared" si="8"/>
        <v>0</v>
      </c>
    </row>
    <row r="60" spans="2:16" ht="30.75">
      <c r="B60" s="166">
        <v>6100</v>
      </c>
      <c r="C60" s="167" t="s">
        <v>166</v>
      </c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4">
        <f>SUM(D60:O60)</f>
        <v>0</v>
      </c>
    </row>
    <row r="61" spans="2:16" ht="15.75">
      <c r="B61" s="173"/>
      <c r="C61" s="174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64">
        <f>SUM(D61:O61)</f>
        <v>0</v>
      </c>
    </row>
    <row r="62" spans="2:16" ht="15.75">
      <c r="B62" s="174"/>
      <c r="C62" s="174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64">
        <f>SUM(D62:O62)</f>
        <v>0</v>
      </c>
    </row>
    <row r="63" spans="2:16" ht="15.75">
      <c r="B63" s="342" t="s">
        <v>167</v>
      </c>
      <c r="C63" s="343"/>
      <c r="D63" s="168">
        <f>D59+D48+D26+D16+D9</f>
        <v>100</v>
      </c>
      <c r="E63" s="168">
        <f t="shared" ref="E63:P63" si="9">E59+E48+E26+E16+E9</f>
        <v>0</v>
      </c>
      <c r="F63" s="168">
        <f t="shared" si="9"/>
        <v>0</v>
      </c>
      <c r="G63" s="168">
        <f t="shared" si="9"/>
        <v>0</v>
      </c>
      <c r="H63" s="168">
        <f>H59+H48+H26+H16+H9</f>
        <v>0</v>
      </c>
      <c r="I63" s="168">
        <f t="shared" si="9"/>
        <v>0</v>
      </c>
      <c r="J63" s="168">
        <f t="shared" si="9"/>
        <v>0</v>
      </c>
      <c r="K63" s="168">
        <f t="shared" si="9"/>
        <v>0</v>
      </c>
      <c r="L63" s="168">
        <f t="shared" si="9"/>
        <v>0</v>
      </c>
      <c r="M63" s="168">
        <f t="shared" si="9"/>
        <v>0</v>
      </c>
      <c r="N63" s="168">
        <f t="shared" si="9"/>
        <v>0</v>
      </c>
      <c r="O63" s="168">
        <f t="shared" si="9"/>
        <v>0</v>
      </c>
      <c r="P63" s="168">
        <f t="shared" si="9"/>
        <v>100</v>
      </c>
    </row>
    <row r="87" ht="30.75" customHeight="1"/>
    <row r="90" ht="30.75" hidden="1" customHeight="1"/>
    <row r="103" ht="15.75" hidden="1" customHeight="1"/>
    <row r="104" ht="15.75" hidden="1" customHeight="1"/>
    <row r="105" ht="30.75" hidden="1" customHeight="1"/>
    <row r="106" ht="30.75" hidden="1" customHeight="1"/>
    <row r="107" ht="15.75" hidden="1" customHeight="1"/>
    <row r="108" ht="15.75" hidden="1" customHeight="1"/>
    <row r="109" ht="15.75" hidden="1" customHeight="1"/>
    <row r="110" ht="30.75" hidden="1" customHeight="1"/>
    <row r="111" ht="30.75" hidden="1" customHeight="1"/>
    <row r="112" ht="15.75" hidden="1" customHeight="1"/>
    <row r="113" ht="15.75" hidden="1" customHeight="1"/>
    <row r="122" ht="15.75" hidden="1" customHeight="1"/>
    <row r="123" ht="15.75" hidden="1" customHeight="1"/>
    <row r="159" ht="30.75" customHeight="1"/>
    <row r="162" ht="30.75" hidden="1" customHeight="1"/>
    <row r="175" ht="15.75" hidden="1" customHeight="1"/>
    <row r="176" ht="15.75" hidden="1" customHeight="1"/>
    <row r="177" ht="30.75" hidden="1" customHeight="1"/>
    <row r="178" ht="30.75" hidden="1" customHeight="1"/>
    <row r="179" ht="15.75" hidden="1" customHeight="1"/>
    <row r="180" ht="15.75" hidden="1" customHeight="1"/>
    <row r="181" ht="15.75" hidden="1" customHeight="1"/>
    <row r="182" ht="30.75" hidden="1" customHeight="1"/>
    <row r="183" ht="30.75" hidden="1" customHeight="1"/>
    <row r="184" ht="15.75" hidden="1" customHeight="1"/>
    <row r="185" ht="15.75" hidden="1" customHeight="1"/>
    <row r="194" ht="15.75" hidden="1" customHeight="1"/>
    <row r="195" ht="15.75" hidden="1" customHeight="1"/>
    <row r="231" ht="30.75" customHeight="1"/>
    <row r="234" ht="30.75" hidden="1" customHeight="1"/>
    <row r="247" ht="15.75" hidden="1" customHeight="1"/>
    <row r="248" ht="15.75" hidden="1" customHeight="1"/>
    <row r="249" ht="30.75" hidden="1" customHeight="1"/>
    <row r="250" ht="30.75" hidden="1" customHeight="1"/>
    <row r="251" ht="15.75" hidden="1" customHeight="1"/>
    <row r="252" ht="15.75" hidden="1" customHeight="1"/>
    <row r="253" ht="15.75" hidden="1" customHeight="1"/>
    <row r="254" ht="30.75" hidden="1" customHeight="1"/>
    <row r="255" ht="30.75" hidden="1" customHeight="1"/>
    <row r="256" ht="15.75" hidden="1" customHeight="1"/>
    <row r="257" ht="15.75" hidden="1" customHeight="1"/>
    <row r="266" ht="15.75" hidden="1" customHeight="1"/>
    <row r="267" ht="15.75" hidden="1" customHeight="1"/>
    <row r="303" ht="30.75" customHeight="1"/>
    <row r="306" ht="30.75" hidden="1" customHeight="1"/>
    <row r="319" ht="15.75" hidden="1" customHeight="1"/>
    <row r="320" ht="15.75" hidden="1" customHeight="1"/>
    <row r="321" ht="30.75" hidden="1" customHeight="1"/>
    <row r="322" ht="30.75" hidden="1" customHeight="1"/>
    <row r="323" ht="15.75" hidden="1" customHeight="1"/>
    <row r="324" ht="15.75" hidden="1" customHeight="1"/>
    <row r="325" ht="15.75" hidden="1" customHeight="1"/>
    <row r="326" ht="30.75" hidden="1" customHeight="1"/>
    <row r="327" ht="30.75" hidden="1" customHeight="1"/>
    <row r="328" ht="15.75" hidden="1" customHeight="1"/>
    <row r="329" ht="15.75" hidden="1" customHeight="1"/>
    <row r="338" ht="15.75" hidden="1" customHeight="1"/>
    <row r="339" ht="15.75" hidden="1" customHeight="1"/>
    <row r="375" ht="30.75" customHeight="1"/>
    <row r="378" ht="30.75" hidden="1" customHeight="1"/>
    <row r="391" ht="15.75" hidden="1" customHeight="1"/>
    <row r="392" ht="15.75" hidden="1" customHeight="1"/>
    <row r="393" ht="30.75" hidden="1" customHeight="1"/>
    <row r="394" ht="30.75" hidden="1" customHeight="1"/>
    <row r="395" ht="15.75" hidden="1" customHeight="1"/>
    <row r="396" ht="15.75" hidden="1" customHeight="1"/>
    <row r="397" ht="15.75" hidden="1" customHeight="1"/>
    <row r="398" ht="30.75" hidden="1" customHeight="1"/>
    <row r="399" ht="30.75" hidden="1" customHeight="1"/>
    <row r="400" ht="15.75" hidden="1" customHeight="1"/>
    <row r="401" ht="15.75" hidden="1" customHeight="1"/>
    <row r="410" ht="15.75" hidden="1" customHeight="1"/>
    <row r="411" ht="15.75" hidden="1" customHeight="1"/>
  </sheetData>
  <sheetProtection algorithmName="SHA-512" hashValue="vGF7rNessn/I5T5TvA8JI4DdgTgspXkwFqKZ2uyiDMV2Aufi0KMp4z4r+Hds0rpe567Ywl2y/Kp3C2w5WM/y+w==" saltValue="evbrRMu3mCBhOnpLOLh03A==" spinCount="100000"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39370078740157483" right="0.39370078740157483" top="0.39370078740157483" bottom="0.39370078740157483" header="0.31496062992125984" footer="0.31496062992125984"/>
  <pageSetup scale="4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A4" sqref="A4"/>
    </sheetView>
  </sheetViews>
  <sheetFormatPr baseColWidth="10" defaultColWidth="11.42578125" defaultRowHeight="15"/>
  <cols>
    <col min="1" max="1" width="3.5703125" customWidth="1"/>
    <col min="2" max="2" width="15.28515625" customWidth="1"/>
    <col min="3" max="3" width="33.5703125" customWidth="1"/>
    <col min="4" max="4" width="16.28515625" style="154" customWidth="1"/>
    <col min="5" max="5" width="18.140625" style="154" customWidth="1"/>
    <col min="6" max="6" width="16.140625" style="154" customWidth="1"/>
    <col min="7" max="8" width="16.42578125" style="154" customWidth="1"/>
    <col min="9" max="9" width="15.85546875" style="154" customWidth="1"/>
    <col min="10" max="10" width="16.5703125" style="154" customWidth="1"/>
    <col min="11" max="11" width="18.5703125" style="154" customWidth="1"/>
    <col min="12" max="12" width="18.7109375" style="154" customWidth="1"/>
    <col min="13" max="13" width="16.42578125" style="154" customWidth="1"/>
    <col min="14" max="14" width="17.5703125" style="154" customWidth="1"/>
    <col min="15" max="16" width="16.28515625" style="154" customWidth="1"/>
  </cols>
  <sheetData>
    <row r="1" spans="1:16" ht="20.25">
      <c r="A1" s="153" t="s">
        <v>203</v>
      </c>
    </row>
    <row r="2" spans="1:16" ht="15.75">
      <c r="A2" s="155" t="s">
        <v>115</v>
      </c>
    </row>
    <row r="3" spans="1:16" ht="15.75">
      <c r="A3" s="155" t="s">
        <v>206</v>
      </c>
    </row>
    <row r="6" spans="1:16" ht="15.75">
      <c r="B6" s="156" t="s">
        <v>116</v>
      </c>
      <c r="C6" s="155" t="str">
        <f>'Caratula POA'!C9</f>
        <v>DIRECCION DE APREMIOS</v>
      </c>
    </row>
    <row r="8" spans="1:16" ht="15.75">
      <c r="B8" s="157" t="s">
        <v>117</v>
      </c>
      <c r="C8" s="158" t="s">
        <v>118</v>
      </c>
      <c r="D8" s="159" t="s">
        <v>24</v>
      </c>
      <c r="E8" s="159" t="s">
        <v>25</v>
      </c>
      <c r="F8" s="159" t="s">
        <v>26</v>
      </c>
      <c r="G8" s="159" t="s">
        <v>27</v>
      </c>
      <c r="H8" s="159" t="s">
        <v>28</v>
      </c>
      <c r="I8" s="159" t="s">
        <v>29</v>
      </c>
      <c r="J8" s="159" t="s">
        <v>30</v>
      </c>
      <c r="K8" s="159" t="s">
        <v>31</v>
      </c>
      <c r="L8" s="159" t="s">
        <v>119</v>
      </c>
      <c r="M8" s="159" t="s">
        <v>32</v>
      </c>
      <c r="N8" s="159" t="s">
        <v>33</v>
      </c>
      <c r="O8" s="159" t="s">
        <v>34</v>
      </c>
      <c r="P8" s="159" t="s">
        <v>23</v>
      </c>
    </row>
    <row r="9" spans="1:16" ht="15.75">
      <c r="B9" s="342" t="s">
        <v>120</v>
      </c>
      <c r="C9" s="343"/>
      <c r="D9" s="160">
        <f>SUM(D10:D14)</f>
        <v>100</v>
      </c>
      <c r="E9" s="160">
        <f t="shared" ref="E9:P9" si="0">SUM(E10:E14)</f>
        <v>0</v>
      </c>
      <c r="F9" s="160">
        <f t="shared" si="0"/>
        <v>0</v>
      </c>
      <c r="G9" s="160">
        <f t="shared" si="0"/>
        <v>0</v>
      </c>
      <c r="H9" s="160">
        <f t="shared" si="0"/>
        <v>0</v>
      </c>
      <c r="I9" s="160">
        <f t="shared" si="0"/>
        <v>0</v>
      </c>
      <c r="J9" s="160">
        <f t="shared" si="0"/>
        <v>0</v>
      </c>
      <c r="K9" s="160">
        <f t="shared" si="0"/>
        <v>0</v>
      </c>
      <c r="L9" s="160">
        <f t="shared" si="0"/>
        <v>0</v>
      </c>
      <c r="M9" s="160">
        <f t="shared" si="0"/>
        <v>0</v>
      </c>
      <c r="N9" s="160">
        <f t="shared" si="0"/>
        <v>0</v>
      </c>
      <c r="O9" s="160">
        <f t="shared" si="0"/>
        <v>0</v>
      </c>
      <c r="P9" s="160">
        <f t="shared" si="0"/>
        <v>100</v>
      </c>
    </row>
    <row r="10" spans="1:16" ht="30.75">
      <c r="B10" s="171" t="s">
        <v>168</v>
      </c>
      <c r="C10" s="162" t="s">
        <v>121</v>
      </c>
      <c r="D10" s="163">
        <v>100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4">
        <f t="shared" ref="P10:P15" si="1">SUM(D10:O10)</f>
        <v>100</v>
      </c>
    </row>
    <row r="11" spans="1:16" ht="30.75">
      <c r="B11" s="171" t="s">
        <v>169</v>
      </c>
      <c r="C11" s="162" t="s">
        <v>122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4">
        <f t="shared" si="1"/>
        <v>0</v>
      </c>
    </row>
    <row r="12" spans="1:16" ht="30.75">
      <c r="B12" s="171" t="s">
        <v>170</v>
      </c>
      <c r="C12" s="162" t="s">
        <v>123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4">
        <f t="shared" si="1"/>
        <v>0</v>
      </c>
    </row>
    <row r="13" spans="1:16" ht="15.75">
      <c r="B13" s="171" t="s">
        <v>171</v>
      </c>
      <c r="C13" s="165" t="s">
        <v>124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4">
        <f t="shared" si="1"/>
        <v>0</v>
      </c>
    </row>
    <row r="14" spans="1:16" ht="30.75">
      <c r="B14" s="171" t="s">
        <v>172</v>
      </c>
      <c r="C14" s="162" t="s">
        <v>125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4">
        <f t="shared" si="1"/>
        <v>0</v>
      </c>
    </row>
    <row r="15" spans="1:16" ht="15.75">
      <c r="B15" s="166"/>
      <c r="C15" s="167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4">
        <f t="shared" si="1"/>
        <v>0</v>
      </c>
    </row>
    <row r="16" spans="1:16" ht="15.75">
      <c r="B16" s="342" t="s">
        <v>126</v>
      </c>
      <c r="C16" s="343"/>
      <c r="D16" s="168">
        <f>SUM(D17:D24)</f>
        <v>0</v>
      </c>
      <c r="E16" s="168">
        <f>SUM(E17:E24)</f>
        <v>0</v>
      </c>
      <c r="F16" s="168">
        <f t="shared" ref="F16:P16" si="2">SUM(F17:F24)</f>
        <v>0</v>
      </c>
      <c r="G16" s="168">
        <f t="shared" si="2"/>
        <v>0</v>
      </c>
      <c r="H16" s="168">
        <f t="shared" si="2"/>
        <v>0</v>
      </c>
      <c r="I16" s="168">
        <f t="shared" si="2"/>
        <v>0</v>
      </c>
      <c r="J16" s="168">
        <f t="shared" si="2"/>
        <v>0</v>
      </c>
      <c r="K16" s="168">
        <f t="shared" si="2"/>
        <v>0</v>
      </c>
      <c r="L16" s="168">
        <f t="shared" si="2"/>
        <v>0</v>
      </c>
      <c r="M16" s="168">
        <f t="shared" si="2"/>
        <v>0</v>
      </c>
      <c r="N16" s="168">
        <f t="shared" si="2"/>
        <v>0</v>
      </c>
      <c r="O16" s="168">
        <f t="shared" si="2"/>
        <v>0</v>
      </c>
      <c r="P16" s="168">
        <f t="shared" si="2"/>
        <v>0</v>
      </c>
    </row>
    <row r="17" spans="2:16" ht="45.75">
      <c r="B17" s="171" t="s">
        <v>173</v>
      </c>
      <c r="C17" s="169" t="s">
        <v>127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4">
        <f t="shared" ref="P17:P25" si="3">SUM(D17:O17)</f>
        <v>0</v>
      </c>
    </row>
    <row r="18" spans="2:16" ht="15.75">
      <c r="B18" s="171" t="s">
        <v>174</v>
      </c>
      <c r="C18" s="165" t="s">
        <v>128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4">
        <f t="shared" si="3"/>
        <v>0</v>
      </c>
    </row>
    <row r="19" spans="2:16" ht="30.75">
      <c r="B19" s="171" t="s">
        <v>175</v>
      </c>
      <c r="C19" s="167" t="s">
        <v>129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4">
        <f t="shared" si="3"/>
        <v>0</v>
      </c>
    </row>
    <row r="20" spans="2:16" ht="30.75">
      <c r="B20" s="171" t="s">
        <v>176</v>
      </c>
      <c r="C20" s="167" t="s">
        <v>130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4">
        <f t="shared" si="3"/>
        <v>0</v>
      </c>
    </row>
    <row r="21" spans="2:16" ht="30.75">
      <c r="B21" s="171" t="s">
        <v>177</v>
      </c>
      <c r="C21" s="167" t="s">
        <v>131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4">
        <f t="shared" si="3"/>
        <v>0</v>
      </c>
    </row>
    <row r="22" spans="2:16" ht="45.75">
      <c r="B22" s="171" t="s">
        <v>178</v>
      </c>
      <c r="C22" s="167" t="s">
        <v>132</v>
      </c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4">
        <f t="shared" si="3"/>
        <v>0</v>
      </c>
    </row>
    <row r="23" spans="2:16" ht="30.75" hidden="1">
      <c r="B23" s="171">
        <v>2800</v>
      </c>
      <c r="C23" s="167" t="s">
        <v>133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4">
        <f t="shared" si="3"/>
        <v>0</v>
      </c>
    </row>
    <row r="24" spans="2:16" ht="30.75">
      <c r="B24" s="171" t="s">
        <v>179</v>
      </c>
      <c r="C24" s="169" t="s">
        <v>134</v>
      </c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4">
        <f t="shared" si="3"/>
        <v>0</v>
      </c>
    </row>
    <row r="25" spans="2:16" ht="15.75">
      <c r="B25" s="170"/>
      <c r="C25" s="165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4">
        <f t="shared" si="3"/>
        <v>0</v>
      </c>
    </row>
    <row r="26" spans="2:16" ht="15.75">
      <c r="B26" s="342" t="s">
        <v>135</v>
      </c>
      <c r="C26" s="343"/>
      <c r="D26" s="168">
        <f>SUM(D27:D35)</f>
        <v>0</v>
      </c>
      <c r="E26" s="168">
        <f t="shared" ref="E26:P26" si="4">SUM(E27:E35)</f>
        <v>0</v>
      </c>
      <c r="F26" s="168">
        <f t="shared" si="4"/>
        <v>0</v>
      </c>
      <c r="G26" s="168">
        <f t="shared" si="4"/>
        <v>0</v>
      </c>
      <c r="H26" s="168">
        <f t="shared" si="4"/>
        <v>0</v>
      </c>
      <c r="I26" s="168">
        <f t="shared" si="4"/>
        <v>0</v>
      </c>
      <c r="J26" s="168">
        <f t="shared" si="4"/>
        <v>0</v>
      </c>
      <c r="K26" s="168">
        <f t="shared" si="4"/>
        <v>0</v>
      </c>
      <c r="L26" s="168">
        <f t="shared" si="4"/>
        <v>0</v>
      </c>
      <c r="M26" s="168">
        <f t="shared" si="4"/>
        <v>0</v>
      </c>
      <c r="N26" s="168">
        <f t="shared" si="4"/>
        <v>0</v>
      </c>
      <c r="O26" s="168">
        <f t="shared" si="4"/>
        <v>0</v>
      </c>
      <c r="P26" s="168">
        <f t="shared" si="4"/>
        <v>0</v>
      </c>
    </row>
    <row r="27" spans="2:16" ht="15.75">
      <c r="B27" s="171" t="s">
        <v>180</v>
      </c>
      <c r="C27" s="171" t="s">
        <v>136</v>
      </c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4">
        <f t="shared" ref="P27:P47" si="5">SUM(D27:O27)</f>
        <v>0</v>
      </c>
    </row>
    <row r="28" spans="2:16" ht="15.75">
      <c r="B28" s="171" t="s">
        <v>181</v>
      </c>
      <c r="C28" s="172" t="s">
        <v>137</v>
      </c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4">
        <f t="shared" si="5"/>
        <v>0</v>
      </c>
    </row>
    <row r="29" spans="2:16" ht="45.75">
      <c r="B29" s="171" t="s">
        <v>182</v>
      </c>
      <c r="C29" s="167" t="s">
        <v>138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4">
        <f t="shared" si="5"/>
        <v>0</v>
      </c>
    </row>
    <row r="30" spans="2:16" ht="30.75">
      <c r="B30" s="171" t="s">
        <v>183</v>
      </c>
      <c r="C30" s="167" t="s">
        <v>139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4">
        <f t="shared" si="5"/>
        <v>0</v>
      </c>
    </row>
    <row r="31" spans="2:16" ht="45.75">
      <c r="B31" s="171" t="s">
        <v>184</v>
      </c>
      <c r="C31" s="167" t="s">
        <v>140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4">
        <f t="shared" si="5"/>
        <v>0</v>
      </c>
    </row>
    <row r="32" spans="2:16" ht="30.75">
      <c r="B32" s="171" t="s">
        <v>185</v>
      </c>
      <c r="C32" s="167" t="s">
        <v>141</v>
      </c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4">
        <f t="shared" si="5"/>
        <v>0</v>
      </c>
    </row>
    <row r="33" spans="2:16" ht="15.75">
      <c r="B33" s="171" t="s">
        <v>186</v>
      </c>
      <c r="C33" s="172" t="s">
        <v>142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4">
        <f t="shared" si="5"/>
        <v>0</v>
      </c>
    </row>
    <row r="34" spans="2:16" ht="15.75">
      <c r="B34" s="171" t="s">
        <v>187</v>
      </c>
      <c r="C34" s="172" t="s">
        <v>143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4">
        <f t="shared" si="5"/>
        <v>0</v>
      </c>
    </row>
    <row r="35" spans="2:16" ht="15.75">
      <c r="B35" s="171" t="s">
        <v>188</v>
      </c>
      <c r="C35" s="172" t="s">
        <v>144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4">
        <f t="shared" si="5"/>
        <v>0</v>
      </c>
    </row>
    <row r="36" spans="2:16" ht="15.75" hidden="1">
      <c r="B36" s="173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6"/>
      <c r="O36" s="176"/>
      <c r="P36" s="164">
        <f t="shared" si="5"/>
        <v>0</v>
      </c>
    </row>
    <row r="37" spans="2:16" ht="15.75" hidden="1">
      <c r="B37" s="342" t="s">
        <v>145</v>
      </c>
      <c r="C37" s="344"/>
      <c r="D37" s="344"/>
      <c r="E37" s="343"/>
      <c r="F37" s="177"/>
      <c r="G37" s="177"/>
      <c r="H37" s="177"/>
      <c r="I37" s="177"/>
      <c r="J37" s="177"/>
      <c r="K37" s="177"/>
      <c r="L37" s="177"/>
      <c r="M37" s="177"/>
      <c r="N37" s="178"/>
      <c r="O37" s="178"/>
      <c r="P37" s="164">
        <f t="shared" si="5"/>
        <v>0</v>
      </c>
    </row>
    <row r="38" spans="2:16" ht="30.75" hidden="1">
      <c r="B38" s="166">
        <v>4100</v>
      </c>
      <c r="C38" s="167" t="s">
        <v>146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64">
        <f t="shared" si="5"/>
        <v>0</v>
      </c>
    </row>
    <row r="39" spans="2:16" ht="30.75" hidden="1">
      <c r="B39" s="166">
        <v>4200</v>
      </c>
      <c r="C39" s="167" t="s">
        <v>147</v>
      </c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64">
        <f t="shared" si="5"/>
        <v>0</v>
      </c>
    </row>
    <row r="40" spans="2:16" ht="15.75" hidden="1">
      <c r="B40" s="166">
        <v>4300</v>
      </c>
      <c r="C40" s="172" t="s">
        <v>148</v>
      </c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64">
        <f t="shared" si="5"/>
        <v>0</v>
      </c>
    </row>
    <row r="41" spans="2:16" ht="15.75" hidden="1">
      <c r="B41" s="166">
        <v>4400</v>
      </c>
      <c r="C41" s="172" t="s">
        <v>149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64">
        <f t="shared" si="5"/>
        <v>0</v>
      </c>
    </row>
    <row r="42" spans="2:16" ht="15.75" hidden="1">
      <c r="B42" s="166">
        <v>4500</v>
      </c>
      <c r="C42" s="172" t="s">
        <v>150</v>
      </c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64">
        <f t="shared" si="5"/>
        <v>0</v>
      </c>
    </row>
    <row r="43" spans="2:16" ht="30.75" hidden="1">
      <c r="B43" s="166">
        <v>4600</v>
      </c>
      <c r="C43" s="167" t="s">
        <v>151</v>
      </c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64">
        <f t="shared" si="5"/>
        <v>0</v>
      </c>
    </row>
    <row r="44" spans="2:16" ht="30.75" hidden="1">
      <c r="B44" s="166">
        <v>4700</v>
      </c>
      <c r="C44" s="167" t="s">
        <v>152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64">
        <f t="shared" si="5"/>
        <v>0</v>
      </c>
    </row>
    <row r="45" spans="2:16" ht="15.75" hidden="1">
      <c r="B45" s="166">
        <v>4800</v>
      </c>
      <c r="C45" s="172" t="s">
        <v>153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64">
        <f t="shared" si="5"/>
        <v>0</v>
      </c>
    </row>
    <row r="46" spans="2:16" ht="15.75" hidden="1">
      <c r="B46" s="166">
        <v>4900</v>
      </c>
      <c r="C46" s="172" t="s">
        <v>154</v>
      </c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64">
        <f t="shared" si="5"/>
        <v>0</v>
      </c>
    </row>
    <row r="47" spans="2:16" ht="15.75">
      <c r="B47" s="174"/>
      <c r="C47" s="174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64">
        <f t="shared" si="5"/>
        <v>0</v>
      </c>
    </row>
    <row r="48" spans="2:16" ht="15.75">
      <c r="B48" s="179" t="s">
        <v>155</v>
      </c>
      <c r="C48" s="180"/>
      <c r="D48" s="168">
        <f>SUM(D49:D57)</f>
        <v>0</v>
      </c>
      <c r="E48" s="168">
        <f t="shared" ref="E48:P48" si="6">SUM(E49:E57)</f>
        <v>0</v>
      </c>
      <c r="F48" s="168">
        <f t="shared" si="6"/>
        <v>0</v>
      </c>
      <c r="G48" s="168">
        <f t="shared" si="6"/>
        <v>0</v>
      </c>
      <c r="H48" s="168">
        <f t="shared" si="6"/>
        <v>0</v>
      </c>
      <c r="I48" s="168">
        <f t="shared" si="6"/>
        <v>0</v>
      </c>
      <c r="J48" s="168">
        <f t="shared" si="6"/>
        <v>0</v>
      </c>
      <c r="K48" s="168">
        <f t="shared" si="6"/>
        <v>0</v>
      </c>
      <c r="L48" s="168">
        <f t="shared" si="6"/>
        <v>0</v>
      </c>
      <c r="M48" s="168">
        <f t="shared" si="6"/>
        <v>0</v>
      </c>
      <c r="N48" s="168">
        <f t="shared" si="6"/>
        <v>0</v>
      </c>
      <c r="O48" s="168">
        <f t="shared" si="6"/>
        <v>0</v>
      </c>
      <c r="P48" s="168">
        <f t="shared" si="6"/>
        <v>0</v>
      </c>
    </row>
    <row r="49" spans="2:16" ht="30.75">
      <c r="B49" s="171" t="s">
        <v>189</v>
      </c>
      <c r="C49" s="167" t="s">
        <v>156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4">
        <f t="shared" ref="P49:P58" si="7">SUM(D49:O49)</f>
        <v>0</v>
      </c>
    </row>
    <row r="50" spans="2:16" ht="30.75">
      <c r="B50" s="171" t="s">
        <v>190</v>
      </c>
      <c r="C50" s="167" t="s">
        <v>157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4">
        <f t="shared" si="7"/>
        <v>0</v>
      </c>
    </row>
    <row r="51" spans="2:16" ht="30.75">
      <c r="B51" s="171" t="s">
        <v>191</v>
      </c>
      <c r="C51" s="167" t="s">
        <v>158</v>
      </c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4">
        <f t="shared" si="7"/>
        <v>0</v>
      </c>
    </row>
    <row r="52" spans="2:16" ht="30.75">
      <c r="B52" s="171" t="s">
        <v>192</v>
      </c>
      <c r="C52" s="167" t="s">
        <v>159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4">
        <f t="shared" si="7"/>
        <v>0</v>
      </c>
    </row>
    <row r="53" spans="2:16" ht="15.75">
      <c r="B53" s="171" t="s">
        <v>193</v>
      </c>
      <c r="C53" s="172" t="s">
        <v>160</v>
      </c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4">
        <f t="shared" si="7"/>
        <v>0</v>
      </c>
    </row>
    <row r="54" spans="2:16" ht="30.75">
      <c r="B54" s="171" t="s">
        <v>194</v>
      </c>
      <c r="C54" s="167" t="s">
        <v>161</v>
      </c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4">
        <f t="shared" si="7"/>
        <v>0</v>
      </c>
    </row>
    <row r="55" spans="2:16" ht="15.75" hidden="1">
      <c r="B55" s="166">
        <v>5700</v>
      </c>
      <c r="C55" s="172" t="s">
        <v>162</v>
      </c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4">
        <f t="shared" si="7"/>
        <v>0</v>
      </c>
    </row>
    <row r="56" spans="2:16" ht="15.75" hidden="1">
      <c r="B56" s="166">
        <v>5800</v>
      </c>
      <c r="C56" s="172" t="s">
        <v>163</v>
      </c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4">
        <f t="shared" si="7"/>
        <v>0</v>
      </c>
    </row>
    <row r="57" spans="2:16" ht="15.75">
      <c r="B57" s="171" t="s">
        <v>195</v>
      </c>
      <c r="C57" s="172" t="s">
        <v>164</v>
      </c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4">
        <f t="shared" si="7"/>
        <v>0</v>
      </c>
    </row>
    <row r="58" spans="2:16" ht="15.75">
      <c r="B58" s="174"/>
      <c r="C58" s="174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64">
        <f t="shared" si="7"/>
        <v>0</v>
      </c>
    </row>
    <row r="59" spans="2:16" ht="15.75">
      <c r="B59" s="342" t="s">
        <v>165</v>
      </c>
      <c r="C59" s="343"/>
      <c r="D59" s="168">
        <f>SUM(D60)</f>
        <v>0</v>
      </c>
      <c r="E59" s="168">
        <f t="shared" ref="E59:P59" si="8">SUM(E60)</f>
        <v>0</v>
      </c>
      <c r="F59" s="168">
        <f t="shared" si="8"/>
        <v>0</v>
      </c>
      <c r="G59" s="168">
        <f t="shared" si="8"/>
        <v>0</v>
      </c>
      <c r="H59" s="168">
        <f t="shared" si="8"/>
        <v>0</v>
      </c>
      <c r="I59" s="168">
        <f t="shared" si="8"/>
        <v>0</v>
      </c>
      <c r="J59" s="168">
        <f t="shared" si="8"/>
        <v>0</v>
      </c>
      <c r="K59" s="168">
        <f t="shared" si="8"/>
        <v>0</v>
      </c>
      <c r="L59" s="168">
        <f t="shared" si="8"/>
        <v>0</v>
      </c>
      <c r="M59" s="168">
        <f t="shared" si="8"/>
        <v>0</v>
      </c>
      <c r="N59" s="168">
        <f t="shared" si="8"/>
        <v>0</v>
      </c>
      <c r="O59" s="168">
        <f t="shared" si="8"/>
        <v>0</v>
      </c>
      <c r="P59" s="168">
        <f t="shared" si="8"/>
        <v>0</v>
      </c>
    </row>
    <row r="60" spans="2:16" ht="30.75">
      <c r="B60" s="171" t="s">
        <v>196</v>
      </c>
      <c r="C60" s="167" t="s">
        <v>166</v>
      </c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4">
        <f>SUM(D60:O60)</f>
        <v>0</v>
      </c>
    </row>
    <row r="61" spans="2:16" ht="15.75">
      <c r="B61" s="173"/>
      <c r="C61" s="174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64">
        <f>SUM(D61:O61)</f>
        <v>0</v>
      </c>
    </row>
    <row r="62" spans="2:16" ht="15.75">
      <c r="B62" s="174"/>
      <c r="C62" s="174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64">
        <f>SUM(D62:O62)</f>
        <v>0</v>
      </c>
    </row>
    <row r="63" spans="2:16" ht="15.75">
      <c r="B63" s="342" t="s">
        <v>167</v>
      </c>
      <c r="C63" s="343"/>
      <c r="D63" s="168">
        <f>D59+D48+D26+D16+D9</f>
        <v>100</v>
      </c>
      <c r="E63" s="168">
        <f t="shared" ref="E63:P63" si="9">E59+E48+E26+E16+E9</f>
        <v>0</v>
      </c>
      <c r="F63" s="168">
        <f t="shared" si="9"/>
        <v>0</v>
      </c>
      <c r="G63" s="168">
        <f t="shared" si="9"/>
        <v>0</v>
      </c>
      <c r="H63" s="168">
        <f>H59+H48+H26+H16+H9</f>
        <v>0</v>
      </c>
      <c r="I63" s="168">
        <f t="shared" si="9"/>
        <v>0</v>
      </c>
      <c r="J63" s="168">
        <f t="shared" si="9"/>
        <v>0</v>
      </c>
      <c r="K63" s="168">
        <f t="shared" si="9"/>
        <v>0</v>
      </c>
      <c r="L63" s="168">
        <f t="shared" si="9"/>
        <v>0</v>
      </c>
      <c r="M63" s="168">
        <f t="shared" si="9"/>
        <v>0</v>
      </c>
      <c r="N63" s="168">
        <f t="shared" si="9"/>
        <v>0</v>
      </c>
      <c r="O63" s="168">
        <f t="shared" si="9"/>
        <v>0</v>
      </c>
      <c r="P63" s="168">
        <f t="shared" si="9"/>
        <v>100</v>
      </c>
    </row>
    <row r="87" ht="30.75" customHeight="1"/>
    <row r="90" ht="30.75" hidden="1" customHeight="1"/>
    <row r="103" ht="15.75" hidden="1" customHeight="1"/>
    <row r="104" ht="15.75" hidden="1" customHeight="1"/>
    <row r="105" ht="30.75" hidden="1" customHeight="1"/>
    <row r="106" ht="30.75" hidden="1" customHeight="1"/>
    <row r="107" ht="15.75" hidden="1" customHeight="1"/>
    <row r="108" ht="15.75" hidden="1" customHeight="1"/>
    <row r="109" ht="15.75" hidden="1" customHeight="1"/>
    <row r="110" ht="30.75" hidden="1" customHeight="1"/>
    <row r="111" ht="30.75" hidden="1" customHeight="1"/>
    <row r="112" ht="15.75" hidden="1" customHeight="1"/>
    <row r="113" ht="15.75" hidden="1" customHeight="1"/>
    <row r="122" ht="15.75" hidden="1" customHeight="1"/>
    <row r="123" ht="15.75" hidden="1" customHeight="1"/>
    <row r="159" ht="30.75" customHeight="1"/>
    <row r="162" ht="30.75" hidden="1" customHeight="1"/>
    <row r="175" ht="15.75" hidden="1" customHeight="1"/>
    <row r="176" ht="15.75" hidden="1" customHeight="1"/>
    <row r="177" ht="30.75" hidden="1" customHeight="1"/>
    <row r="178" ht="30.75" hidden="1" customHeight="1"/>
    <row r="179" ht="15.75" hidden="1" customHeight="1"/>
    <row r="180" ht="15.75" hidden="1" customHeight="1"/>
    <row r="181" ht="15.75" hidden="1" customHeight="1"/>
    <row r="182" ht="30.75" hidden="1" customHeight="1"/>
    <row r="183" ht="30.75" hidden="1" customHeight="1"/>
    <row r="184" ht="15.75" hidden="1" customHeight="1"/>
    <row r="185" ht="15.75" hidden="1" customHeight="1"/>
    <row r="194" ht="15.75" hidden="1" customHeight="1"/>
    <row r="195" ht="15.75" hidden="1" customHeight="1"/>
    <row r="231" ht="30.75" customHeight="1"/>
    <row r="234" ht="30.75" hidden="1" customHeight="1"/>
    <row r="247" ht="15.75" hidden="1" customHeight="1"/>
    <row r="248" ht="15.75" hidden="1" customHeight="1"/>
    <row r="249" ht="30.75" hidden="1" customHeight="1"/>
    <row r="250" ht="30.75" hidden="1" customHeight="1"/>
    <row r="251" ht="15.75" hidden="1" customHeight="1"/>
    <row r="252" ht="15.75" hidden="1" customHeight="1"/>
    <row r="253" ht="15.75" hidden="1" customHeight="1"/>
    <row r="254" ht="30.75" hidden="1" customHeight="1"/>
    <row r="255" ht="30.75" hidden="1" customHeight="1"/>
    <row r="256" ht="15.75" hidden="1" customHeight="1"/>
    <row r="257" ht="15.75" hidden="1" customHeight="1"/>
    <row r="266" ht="15.75" hidden="1" customHeight="1"/>
    <row r="267" ht="15.75" hidden="1" customHeight="1"/>
    <row r="303" ht="30.75" customHeight="1"/>
    <row r="306" ht="30.75" hidden="1" customHeight="1"/>
    <row r="319" ht="15.75" hidden="1" customHeight="1"/>
    <row r="320" ht="15.75" hidden="1" customHeight="1"/>
    <row r="321" ht="30.75" hidden="1" customHeight="1"/>
    <row r="322" ht="30.75" hidden="1" customHeight="1"/>
    <row r="323" ht="15.75" hidden="1" customHeight="1"/>
    <row r="324" ht="15.75" hidden="1" customHeight="1"/>
    <row r="325" ht="15.75" hidden="1" customHeight="1"/>
    <row r="326" ht="30.75" hidden="1" customHeight="1"/>
    <row r="327" ht="30.75" hidden="1" customHeight="1"/>
    <row r="328" ht="15.75" hidden="1" customHeight="1"/>
    <row r="329" ht="15.75" hidden="1" customHeight="1"/>
    <row r="338" ht="15.75" hidden="1" customHeight="1"/>
    <row r="339" ht="15.75" hidden="1" customHeight="1"/>
    <row r="375" ht="30.75" customHeight="1"/>
    <row r="378" ht="30.75" hidden="1" customHeight="1"/>
    <row r="391" ht="15.75" hidden="1" customHeight="1"/>
    <row r="392" ht="15.75" hidden="1" customHeight="1"/>
    <row r="393" ht="30.75" hidden="1" customHeight="1"/>
    <row r="394" ht="30.75" hidden="1" customHeight="1"/>
    <row r="395" ht="15.75" hidden="1" customHeight="1"/>
    <row r="396" ht="15.75" hidden="1" customHeight="1"/>
    <row r="397" ht="15.75" hidden="1" customHeight="1"/>
    <row r="398" ht="30.75" hidden="1" customHeight="1"/>
    <row r="399" ht="30.75" hidden="1" customHeight="1"/>
    <row r="400" ht="15.75" hidden="1" customHeight="1"/>
    <row r="401" ht="15.75" hidden="1" customHeight="1"/>
    <row r="410" ht="15.75" hidden="1" customHeight="1"/>
    <row r="411" ht="15.75" hidden="1" customHeight="1"/>
  </sheetData>
  <sheetProtection algorithmName="SHA-512" hashValue="UGgt3X/idVIjlUjrlS4N3zOwKOlO3IiQSBRKxpJmpWhNI0RPOz//fdYrQcSFgARmPiTm5iu/Tli+gmyyrOKfKw==" saltValue="OfhdRUkHo1ZtOyAXmvswhw==" spinCount="100000"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Caratula POA</vt:lpstr>
      <vt:lpstr>componentes POA</vt:lpstr>
      <vt:lpstr>beneficiarios</vt:lpstr>
      <vt:lpstr>FORMATO MIR</vt:lpstr>
      <vt:lpstr>Arbol de Problemas</vt:lpstr>
      <vt:lpstr>Arbol de Objetivos</vt:lpstr>
      <vt:lpstr>CRONOGRAMA</vt:lpstr>
      <vt:lpstr>Presupuesto de Egresos</vt:lpstr>
      <vt:lpstr>Egresos Ejercidos Reales</vt:lpstr>
      <vt:lpstr>compo1</vt:lpstr>
      <vt:lpstr>compo2</vt:lpstr>
      <vt:lpstr>compo3</vt:lpstr>
      <vt:lpstr>compo4</vt:lpstr>
      <vt:lpstr>nombremes</vt:lpstr>
    </vt:vector>
  </TitlesOfParts>
  <Company>eXPerienciaUE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Medrano</dc:creator>
  <cp:lastModifiedBy>DIRECCION APREMIOS</cp:lastModifiedBy>
  <cp:lastPrinted>2018-11-12T16:59:40Z</cp:lastPrinted>
  <dcterms:created xsi:type="dcterms:W3CDTF">2013-02-05T19:11:32Z</dcterms:created>
  <dcterms:modified xsi:type="dcterms:W3CDTF">2018-11-16T20:31:44Z</dcterms:modified>
</cp:coreProperties>
</file>