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4910" windowHeight="7770" firstSheet="1" activeTab="1"/>
  </bookViews>
  <sheets>
    <sheet name="Caratula POA" sheetId="6" r:id="rId1"/>
    <sheet name="componentes POA" sheetId="1" r:id="rId2"/>
    <sheet name="beneficiarios" sheetId="16" r:id="rId3"/>
    <sheet name="FORMATO MIR" sheetId="12" r:id="rId4"/>
    <sheet name="Arbol de Problemas" sheetId="11" r:id="rId5"/>
    <sheet name="Arbol de Objetivos" sheetId="13" r:id="rId6"/>
    <sheet name="CRONOGRAMA" sheetId="4" state="hidden" r:id="rId7"/>
    <sheet name="Presupuesto de Egresos" sheetId="14" state="hidden" r:id="rId8"/>
    <sheet name="Egresos Ejercidos Reales" sheetId="15" state="hidden" r:id="rId9"/>
  </sheets>
  <definedNames>
    <definedName name="compo1">'componentes POA'!$B$44:$J$56</definedName>
    <definedName name="compo2">'componentes POA'!$B$101:$J$113</definedName>
    <definedName name="compo3">'componentes POA'!$B$158:$J$170</definedName>
    <definedName name="compo4">'componentes POA'!$B$216:$J$228</definedName>
    <definedName name="nombremes">'componentes POA'!$E$232:$F$243</definedName>
  </definedNames>
  <calcPr calcId="124519"/>
</workbook>
</file>

<file path=xl/calcChain.xml><?xml version="1.0" encoding="utf-8"?>
<calcChain xmlns="http://schemas.openxmlformats.org/spreadsheetml/2006/main">
  <c r="J177" i="1"/>
  <c r="A30" i="16"/>
  <c r="N35"/>
  <c r="N34"/>
  <c r="J176" i="1" s="1"/>
  <c r="N33" i="16"/>
  <c r="J175" i="1" s="1"/>
  <c r="N32" i="16"/>
  <c r="J174" i="1" s="1"/>
  <c r="A22" i="16"/>
  <c r="N27"/>
  <c r="J120" i="1" s="1"/>
  <c r="N26" i="16"/>
  <c r="J119" i="1" s="1"/>
  <c r="N25" i="16"/>
  <c r="J118" i="1" s="1"/>
  <c r="N24" i="16"/>
  <c r="J117" i="1" s="1"/>
  <c r="A14" i="16"/>
  <c r="N19"/>
  <c r="J63" i="1" s="1"/>
  <c r="N18" i="16"/>
  <c r="J62" i="1" s="1"/>
  <c r="N17" i="16"/>
  <c r="J61" i="1" s="1"/>
  <c r="N16" i="16"/>
  <c r="J60" i="1" s="1"/>
  <c r="A6" i="16"/>
  <c r="N11"/>
  <c r="J6" i="1" s="1"/>
  <c r="N10" i="16"/>
  <c r="J5" i="1" s="1"/>
  <c r="N9" i="16"/>
  <c r="J4" i="1" s="1"/>
  <c r="N8" i="16"/>
  <c r="J3" i="1" s="1"/>
  <c r="A2" i="16"/>
  <c r="C6" i="15"/>
  <c r="A2" i="13"/>
  <c r="P62" i="15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P62" i="14"/>
  <c r="P61"/>
  <c r="P60"/>
  <c r="P59"/>
  <c r="O59"/>
  <c r="N59"/>
  <c r="M59"/>
  <c r="L59"/>
  <c r="K59"/>
  <c r="J59"/>
  <c r="I59"/>
  <c r="H59"/>
  <c r="G59"/>
  <c r="F59"/>
  <c r="E59"/>
  <c r="D59"/>
  <c r="P58"/>
  <c r="P57"/>
  <c r="P56"/>
  <c r="P55"/>
  <c r="P54"/>
  <c r="P53"/>
  <c r="P52"/>
  <c r="P51"/>
  <c r="P50"/>
  <c r="P49"/>
  <c r="P48" s="1"/>
  <c r="O48"/>
  <c r="N48"/>
  <c r="M48"/>
  <c r="L48"/>
  <c r="K48"/>
  <c r="J48"/>
  <c r="I48"/>
  <c r="H48"/>
  <c r="G48"/>
  <c r="F48"/>
  <c r="E48"/>
  <c r="D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 s="1"/>
  <c r="O26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 s="1"/>
  <c r="O16"/>
  <c r="N16"/>
  <c r="M16"/>
  <c r="L16"/>
  <c r="K16"/>
  <c r="J16"/>
  <c r="I16"/>
  <c r="H16"/>
  <c r="G16"/>
  <c r="F16"/>
  <c r="E16"/>
  <c r="D16"/>
  <c r="P15"/>
  <c r="P14"/>
  <c r="P13"/>
  <c r="P12"/>
  <c r="P11"/>
  <c r="P10"/>
  <c r="P9"/>
  <c r="O9"/>
  <c r="N9"/>
  <c r="M9"/>
  <c r="L9"/>
  <c r="K9"/>
  <c r="J9"/>
  <c r="I9"/>
  <c r="H9"/>
  <c r="G9"/>
  <c r="F9"/>
  <c r="E9"/>
  <c r="D9"/>
  <c r="A2" i="11"/>
  <c r="A2" i="4"/>
  <c r="H18" i="12"/>
  <c r="H19"/>
  <c r="H20"/>
  <c r="H21"/>
  <c r="C21"/>
  <c r="B21"/>
  <c r="C20"/>
  <c r="B20"/>
  <c r="C18"/>
  <c r="C19"/>
  <c r="B19"/>
  <c r="B18"/>
  <c r="B12"/>
  <c r="B10"/>
  <c r="F45" i="6"/>
  <c r="A47"/>
  <c r="D47"/>
  <c r="F47"/>
  <c r="A48"/>
  <c r="A19" i="12" s="1"/>
  <c r="D48" i="6"/>
  <c r="F48"/>
  <c r="A49"/>
  <c r="A20" i="12" s="1"/>
  <c r="D49" i="6"/>
  <c r="F49"/>
  <c r="A50"/>
  <c r="A21" i="12" s="1"/>
  <c r="D50" i="6"/>
  <c r="F50"/>
  <c r="A54"/>
  <c r="A56"/>
  <c r="A57"/>
  <c r="D58"/>
  <c r="A7"/>
  <c r="C29" i="4"/>
  <c r="C23"/>
  <c r="C17"/>
  <c r="D172" i="1"/>
  <c r="D115"/>
  <c r="D58"/>
  <c r="D1"/>
  <c r="C11" i="4" s="1"/>
  <c r="A55" i="6" l="1"/>
  <c r="A18" i="12"/>
  <c r="B31" i="13"/>
  <c r="D63" i="14"/>
  <c r="B30" i="6" s="1"/>
  <c r="F63" i="14"/>
  <c r="B32" i="6" s="1"/>
  <c r="H63" i="14"/>
  <c r="B34" i="6" s="1"/>
  <c r="J63" i="14"/>
  <c r="B36" i="6" s="1"/>
  <c r="L63" i="14"/>
  <c r="B38" i="6" s="1"/>
  <c r="N63" i="14"/>
  <c r="B40" i="6" s="1"/>
  <c r="P63" i="14"/>
  <c r="D23" i="6" s="1"/>
  <c r="D63" i="15"/>
  <c r="D30" i="6" s="1"/>
  <c r="F63" i="15"/>
  <c r="D32" i="6" s="1"/>
  <c r="H63" i="15"/>
  <c r="D34" i="6" s="1"/>
  <c r="J63" i="15"/>
  <c r="D36" i="6" s="1"/>
  <c r="L63" i="15"/>
  <c r="D38" i="6" s="1"/>
  <c r="N63" i="15"/>
  <c r="D40" i="6" s="1"/>
  <c r="P63" i="15"/>
  <c r="I23" i="6" s="1"/>
  <c r="F31" i="13"/>
  <c r="E63" i="14"/>
  <c r="B31" i="6" s="1"/>
  <c r="G63" i="14"/>
  <c r="B33" i="6" s="1"/>
  <c r="I63" i="14"/>
  <c r="B35" i="6" s="1"/>
  <c r="K63" i="14"/>
  <c r="B37" i="6" s="1"/>
  <c r="M63" i="14"/>
  <c r="B39" i="6" s="1"/>
  <c r="O63" i="14"/>
  <c r="B41" i="6" s="1"/>
  <c r="E63" i="15"/>
  <c r="D31" i="6" s="1"/>
  <c r="G63" i="15"/>
  <c r="D33" i="6" s="1"/>
  <c r="I63" i="15"/>
  <c r="D35" i="6" s="1"/>
  <c r="K63" i="15"/>
  <c r="D37" i="6" s="1"/>
  <c r="M63" i="15"/>
  <c r="D39" i="6" s="1"/>
  <c r="O63" i="15"/>
  <c r="D41" i="6" s="1"/>
  <c r="D31" i="13"/>
  <c r="H31"/>
  <c r="D42" i="6" l="1"/>
  <c r="D228" i="1"/>
  <c r="C228"/>
  <c r="G216"/>
  <c r="F216"/>
  <c r="D170"/>
  <c r="C170"/>
  <c r="G158"/>
  <c r="F158"/>
  <c r="D113"/>
  <c r="C113"/>
  <c r="G101"/>
  <c r="F101"/>
  <c r="D56"/>
  <c r="C56"/>
  <c r="G44"/>
  <c r="F44"/>
  <c r="G45" l="1"/>
  <c r="G46" s="1"/>
  <c r="G102"/>
  <c r="G103" s="1"/>
  <c r="G159"/>
  <c r="G160" s="1"/>
  <c r="G217"/>
  <c r="G218" s="1"/>
  <c r="F45"/>
  <c r="F46" s="1"/>
  <c r="F102"/>
  <c r="F103" s="1"/>
  <c r="F159"/>
  <c r="G49" i="6" s="1"/>
  <c r="F217" i="1"/>
  <c r="F218" s="1"/>
  <c r="F160" l="1"/>
  <c r="I49" i="6"/>
  <c r="I47"/>
  <c r="G47"/>
  <c r="G48"/>
  <c r="B42"/>
  <c r="I50"/>
  <c r="I48"/>
  <c r="G50"/>
  <c r="F219" i="1"/>
  <c r="F161"/>
  <c r="F104"/>
  <c r="G47"/>
  <c r="F47"/>
  <c r="G219"/>
  <c r="G161"/>
  <c r="G104"/>
  <c r="D25" i="6" l="1"/>
  <c r="G105" i="1"/>
  <c r="G162"/>
  <c r="G220"/>
  <c r="F48"/>
  <c r="G48"/>
  <c r="F105"/>
  <c r="F162"/>
  <c r="F220"/>
  <c r="F221" l="1"/>
  <c r="F163"/>
  <c r="F106"/>
  <c r="G49"/>
  <c r="F49"/>
  <c r="G221"/>
  <c r="G163"/>
  <c r="G106"/>
  <c r="G107" l="1"/>
  <c r="G164"/>
  <c r="G222"/>
  <c r="F50"/>
  <c r="G50"/>
  <c r="F107"/>
  <c r="F164"/>
  <c r="F222"/>
  <c r="F223" l="1"/>
  <c r="F165"/>
  <c r="F108"/>
  <c r="G51"/>
  <c r="F51"/>
  <c r="G223"/>
  <c r="G165"/>
  <c r="G108"/>
  <c r="G109" l="1"/>
  <c r="G166"/>
  <c r="G224"/>
  <c r="F52"/>
  <c r="G52"/>
  <c r="F109"/>
  <c r="F166"/>
  <c r="F224"/>
  <c r="F225" l="1"/>
  <c r="F167"/>
  <c r="F110"/>
  <c r="G53"/>
  <c r="F53"/>
  <c r="G225"/>
  <c r="G167"/>
  <c r="G110"/>
  <c r="G111" l="1"/>
  <c r="G168"/>
  <c r="G226"/>
  <c r="F54"/>
  <c r="G54"/>
  <c r="F111"/>
  <c r="F168"/>
  <c r="F226"/>
  <c r="F227" l="1"/>
  <c r="F169"/>
  <c r="F112"/>
  <c r="G55"/>
  <c r="F55"/>
  <c r="G227"/>
  <c r="G169"/>
  <c r="G112"/>
  <c r="G113" l="1"/>
  <c r="G170"/>
  <c r="G228"/>
  <c r="F56"/>
  <c r="I55" s="1"/>
  <c r="G56"/>
  <c r="F113"/>
  <c r="I112" s="1"/>
  <c r="I113" s="1"/>
  <c r="F170"/>
  <c r="J169" s="1"/>
  <c r="J170" s="1"/>
  <c r="F228"/>
  <c r="J227" l="1"/>
  <c r="J228" s="1"/>
  <c r="I227"/>
  <c r="I228" s="1"/>
  <c r="I169"/>
  <c r="I170" s="1"/>
  <c r="J55"/>
  <c r="I217"/>
  <c r="J216"/>
  <c r="J217"/>
  <c r="I216"/>
  <c r="I218"/>
  <c r="J218"/>
  <c r="J219"/>
  <c r="I219"/>
  <c r="I220"/>
  <c r="J220"/>
  <c r="J221"/>
  <c r="I221"/>
  <c r="I222"/>
  <c r="J222"/>
  <c r="J223"/>
  <c r="I223"/>
  <c r="I224"/>
  <c r="J224"/>
  <c r="J225"/>
  <c r="I225"/>
  <c r="I226"/>
  <c r="J226"/>
  <c r="I159"/>
  <c r="J158"/>
  <c r="J159"/>
  <c r="I158"/>
  <c r="I160"/>
  <c r="J160"/>
  <c r="J161"/>
  <c r="I161"/>
  <c r="I162"/>
  <c r="J162"/>
  <c r="J163"/>
  <c r="I163"/>
  <c r="I164"/>
  <c r="J164"/>
  <c r="J165"/>
  <c r="I165"/>
  <c r="I166"/>
  <c r="J166"/>
  <c r="J167"/>
  <c r="I167"/>
  <c r="I168"/>
  <c r="J168"/>
  <c r="I102"/>
  <c r="J101"/>
  <c r="J102"/>
  <c r="I101"/>
  <c r="I103"/>
  <c r="J103"/>
  <c r="J104"/>
  <c r="I104"/>
  <c r="I105"/>
  <c r="J105"/>
  <c r="J106"/>
  <c r="I106"/>
  <c r="I107"/>
  <c r="J107"/>
  <c r="J108"/>
  <c r="I108"/>
  <c r="I109"/>
  <c r="J109"/>
  <c r="J110"/>
  <c r="I110"/>
  <c r="I111"/>
  <c r="J111"/>
  <c r="I45"/>
  <c r="J45"/>
  <c r="I44"/>
  <c r="J44"/>
  <c r="J46"/>
  <c r="I46"/>
  <c r="I47"/>
  <c r="J47"/>
  <c r="J48"/>
  <c r="I48"/>
  <c r="I49"/>
  <c r="J49"/>
  <c r="J50"/>
  <c r="I50"/>
  <c r="I51"/>
  <c r="J51"/>
  <c r="J52"/>
  <c r="I52"/>
  <c r="I53"/>
  <c r="J53"/>
  <c r="J54"/>
  <c r="I54"/>
  <c r="I56"/>
  <c r="J112"/>
  <c r="J113" s="1"/>
  <c r="I31" i="6" l="1"/>
  <c r="J30"/>
  <c r="I40"/>
  <c r="J39"/>
  <c r="I38"/>
  <c r="J37"/>
  <c r="I36"/>
  <c r="J35"/>
  <c r="I34"/>
  <c r="J33"/>
  <c r="I32"/>
  <c r="J31"/>
  <c r="J40"/>
  <c r="I39"/>
  <c r="J38"/>
  <c r="I37"/>
  <c r="J36"/>
  <c r="I35"/>
  <c r="J34"/>
  <c r="I33"/>
  <c r="J32"/>
  <c r="I30"/>
  <c r="J56" i="1"/>
  <c r="J41" i="6"/>
  <c r="J42" s="1"/>
  <c r="I41"/>
  <c r="I42" s="1"/>
  <c r="C6" i="14"/>
</calcChain>
</file>

<file path=xl/sharedStrings.xml><?xml version="1.0" encoding="utf-8"?>
<sst xmlns="http://schemas.openxmlformats.org/spreadsheetml/2006/main" count="609" uniqueCount="316">
  <si>
    <t>Presupuesto Anual Municipal Asignado</t>
  </si>
  <si>
    <t>Presupuesto Anual Municipal Ejercido</t>
  </si>
  <si>
    <t>Porcetanje de Avance</t>
  </si>
  <si>
    <t>Avance Presupuestal Anual</t>
  </si>
  <si>
    <t>Fecha</t>
  </si>
  <si>
    <t>Presupuesto</t>
  </si>
  <si>
    <t>Ejercido</t>
  </si>
  <si>
    <t>Avance</t>
  </si>
  <si>
    <t>Acumulado Anual</t>
  </si>
  <si>
    <t>Componente</t>
  </si>
  <si>
    <t>Uso del Tiempo</t>
  </si>
  <si>
    <t>Nombre</t>
  </si>
  <si>
    <t>Eje</t>
  </si>
  <si>
    <t>Programa</t>
  </si>
  <si>
    <t>Fecha de inicio</t>
  </si>
  <si>
    <t>Fecha de Termino</t>
  </si>
  <si>
    <t>Ultima Actualizacion</t>
  </si>
  <si>
    <t>Actividades</t>
  </si>
  <si>
    <t>Valor Inicial</t>
  </si>
  <si>
    <t>Valor Actual</t>
  </si>
  <si>
    <t>Avance Acum</t>
  </si>
  <si>
    <t>% Anual</t>
  </si>
  <si>
    <t>% de Avance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</si>
  <si>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</si>
  <si>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</si>
  <si>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</si>
  <si>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</si>
  <si>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</si>
  <si>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</si>
  <si>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</si>
  <si>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</si>
  <si>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</si>
  <si>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</si>
  <si>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</si>
  <si>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</si>
  <si>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Proyectos</t>
  </si>
  <si>
    <t>Fines u</t>
  </si>
  <si>
    <t>Objetivos</t>
  </si>
  <si>
    <t xml:space="preserve">Componente 1: </t>
  </si>
  <si>
    <t xml:space="preserve">Componente 2: </t>
  </si>
  <si>
    <t>Componente 3:</t>
  </si>
  <si>
    <t>Componente 4:</t>
  </si>
  <si>
    <t>PROYECTO</t>
  </si>
  <si>
    <t>ACTIVIDADES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</si>
  <si>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</si>
  <si>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</si>
  <si>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</si>
  <si>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</si>
  <si>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</si>
  <si>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</si>
  <si>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</si>
  <si>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</si>
  <si>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</si>
  <si>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</si>
  <si>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</si>
  <si>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</si>
  <si>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</si>
  <si>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E.1.1</t>
  </si>
  <si>
    <t>COMPONENTE 1</t>
  </si>
  <si>
    <t>COMPONENTE 2</t>
  </si>
  <si>
    <t>COMPONENTE 3</t>
  </si>
  <si>
    <t>COMPONENTE 4</t>
  </si>
  <si>
    <t>OTRAS ACTIVIDADES</t>
  </si>
  <si>
    <t>Avance de Pronóstico Total</t>
  </si>
  <si>
    <t>Avance de Pronóstico</t>
  </si>
  <si>
    <t>Pronóstico</t>
  </si>
  <si>
    <t>Pron. Acum</t>
  </si>
  <si>
    <t>Tipo de Indicador:</t>
  </si>
  <si>
    <t>1  Eficacia</t>
  </si>
  <si>
    <t>Misión</t>
  </si>
  <si>
    <t>Visión</t>
  </si>
  <si>
    <t>Descripción</t>
  </si>
  <si>
    <t xml:space="preserve">3  Economía </t>
  </si>
  <si>
    <t>Ultima Actualización</t>
  </si>
  <si>
    <t>Unidad de Medida:</t>
  </si>
  <si>
    <t>Mes:</t>
  </si>
  <si>
    <t>Septiembre</t>
  </si>
  <si>
    <t>Avance Real</t>
  </si>
  <si>
    <t xml:space="preserve">Nombre de Indicador:   </t>
  </si>
  <si>
    <t>1 Ciudadanos</t>
  </si>
  <si>
    <t>Tipo de Indicador</t>
  </si>
  <si>
    <t>2  Mujeres</t>
  </si>
  <si>
    <t>Indicadores:</t>
  </si>
  <si>
    <t>Direccion:</t>
  </si>
  <si>
    <t>Dir. General:</t>
  </si>
  <si>
    <t>2  Eficiencia</t>
  </si>
  <si>
    <t>meses</t>
  </si>
  <si>
    <t>3  Niños</t>
  </si>
  <si>
    <t>4  Adultos Mayores</t>
  </si>
  <si>
    <t>FIN</t>
  </si>
  <si>
    <t>PROPOSITO</t>
  </si>
  <si>
    <t>SUPUESTOS</t>
  </si>
  <si>
    <t>H. AYUNTAMIENTO DE TONALA JALISCO</t>
  </si>
  <si>
    <t>EFECTOS</t>
  </si>
  <si>
    <t>CAUSAS</t>
  </si>
  <si>
    <t>DIRECCION</t>
  </si>
  <si>
    <t>PROGRAMA PMD</t>
  </si>
  <si>
    <t>PLAN MUNICIPAL</t>
  </si>
  <si>
    <t>TIPO</t>
  </si>
  <si>
    <t>DESCRIPCION</t>
  </si>
  <si>
    <t>NOMBRE INDICADOR</t>
  </si>
  <si>
    <t>METODO DE CALCULO</t>
  </si>
  <si>
    <t>FRECUENCIA DE MEDICION</t>
  </si>
  <si>
    <t>MEDIOS DE VERIFICACION</t>
  </si>
  <si>
    <t>TEMPORALIDAD</t>
  </si>
  <si>
    <t>TIPO DE INDICADOR</t>
  </si>
  <si>
    <t>ANUAL</t>
  </si>
  <si>
    <t>4 Eficiencia</t>
  </si>
  <si>
    <t>5 Calidad</t>
  </si>
  <si>
    <t>6 Equidad</t>
  </si>
  <si>
    <t>1 Eficacia</t>
  </si>
  <si>
    <t>2 Cobertura</t>
  </si>
  <si>
    <t>3 Impacto</t>
  </si>
  <si>
    <t>1  Estrategico</t>
  </si>
  <si>
    <t>2  Gestion</t>
  </si>
  <si>
    <t>1 Estrategico</t>
  </si>
  <si>
    <t>DIR. DE PROGRAMACION Y PRESUPUESTOS</t>
  </si>
  <si>
    <t>DEPENDENCIA</t>
  </si>
  <si>
    <t>No. Cuenta</t>
  </si>
  <si>
    <t>Concepto</t>
  </si>
  <si>
    <t>Septimbre</t>
  </si>
  <si>
    <t>1100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</si>
  <si>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</si>
  <si>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</si>
  <si>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</si>
  <si>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</si>
  <si>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</si>
  <si>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2000 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</si>
  <si>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</si>
  <si>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</si>
  <si>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</si>
  <si>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</si>
  <si>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</si>
  <si>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</si>
  <si>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</si>
  <si>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</si>
  <si>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3000 Servicios Generales</t>
  </si>
  <si>
    <t>Servicos Basicos</t>
  </si>
  <si>
    <t>Servicios de Arrendamientos</t>
  </si>
  <si>
    <t>Servicios Profesionales, Cientificos, Técnicos y Otros Servicios</t>
  </si>
  <si>
    <t>Servicios Financieros, Bancarios y Comerciales</t>
  </si>
  <si>
    <t>Servicios de Instalación, Reparación, Mantenimiento y Conservación</t>
  </si>
  <si>
    <t>Servicios de Comunicaón Social y Publicidad</t>
  </si>
  <si>
    <t>Servicios de Traslado y Viáticos</t>
  </si>
  <si>
    <t>Servicios Oficiales</t>
  </si>
  <si>
    <t>Otros Servicios Generales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</si>
  <si>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</si>
  <si>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</si>
  <si>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</si>
  <si>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</si>
  <si>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</si>
  <si>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</si>
  <si>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</si>
  <si>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</si>
  <si>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</si>
  <si>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</si>
  <si>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5000 Bienes Muebles, Inmuebles e Intangibles</t>
  </si>
  <si>
    <t>Mobiliario y Equipo de Administració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</si>
  <si>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</si>
  <si>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</si>
  <si>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</si>
  <si>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</si>
  <si>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</si>
  <si>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</si>
  <si>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</si>
  <si>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</si>
  <si>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6000 Inversión Pública</t>
  </si>
  <si>
    <t>Obra Pública en Bienes de Dominio Público</t>
  </si>
  <si>
    <t>TOTAL GENERAL</t>
  </si>
  <si>
    <t>5111-000-000</t>
  </si>
  <si>
    <t>5112-000-000</t>
  </si>
  <si>
    <t>5113-000-000</t>
  </si>
  <si>
    <t>5114-000-000</t>
  </si>
  <si>
    <t>5115-000-000</t>
  </si>
  <si>
    <t>5121-000-000</t>
  </si>
  <si>
    <t>5122-000-000</t>
  </si>
  <si>
    <t>5124-000-000</t>
  </si>
  <si>
    <t>5125-000-000</t>
  </si>
  <si>
    <t>5126-000-000</t>
  </si>
  <si>
    <t>5127-000-000</t>
  </si>
  <si>
    <t>5129-000-000</t>
  </si>
  <si>
    <t>5131-000-000</t>
  </si>
  <si>
    <t>5132-000-000</t>
  </si>
  <si>
    <t>5133-000-000</t>
  </si>
  <si>
    <t>5134-000-000</t>
  </si>
  <si>
    <t>5135-000-000</t>
  </si>
  <si>
    <t>5136-000-000</t>
  </si>
  <si>
    <t>5137-000-000</t>
  </si>
  <si>
    <t>5138-000-000</t>
  </si>
  <si>
    <t>5139-000-000</t>
  </si>
  <si>
    <t>1241-000-000</t>
  </si>
  <si>
    <t>1242-000-000</t>
  </si>
  <si>
    <t>1243-000-000</t>
  </si>
  <si>
    <t>1244-000-000</t>
  </si>
  <si>
    <t>1245-000-000</t>
  </si>
  <si>
    <t>1246-000-000</t>
  </si>
  <si>
    <t>1250-000-000</t>
  </si>
  <si>
    <t>1230-000-000</t>
  </si>
  <si>
    <t>FINES</t>
  </si>
  <si>
    <t>MEDIOS</t>
  </si>
  <si>
    <t>2 Mujeres</t>
  </si>
  <si>
    <t>3 Niños</t>
  </si>
  <si>
    <t>4 Adultos Mayores</t>
  </si>
  <si>
    <t>Beneficiarios:</t>
  </si>
  <si>
    <t>H. AYUNTAMIENTO DE TONALA</t>
  </si>
  <si>
    <t>CRONOGRAMA DE ACTIVIDADES 2016</t>
  </si>
  <si>
    <t>ESTIMACION DE EGRESOS PARA EL EJERCICIO 2016</t>
  </si>
  <si>
    <t>EGRESOS EJERCIDOS EJERCICIO 2016</t>
  </si>
  <si>
    <t>Próposito</t>
  </si>
  <si>
    <t>Tipo de Indicador Próposito:</t>
  </si>
  <si>
    <t>desgloce de beneficiarios 2018</t>
  </si>
  <si>
    <t>MATRIZ DE INDICADORES DE RESULTADOS 2018</t>
  </si>
  <si>
    <t>ARBOL DE PROBLEMAS 2018</t>
  </si>
  <si>
    <t>ARBOL DE OBJETIVOS 2018</t>
  </si>
  <si>
    <t>Comisaria  de Seguridad Publica Municipal</t>
  </si>
  <si>
    <t>Dirección Administrativa</t>
  </si>
  <si>
    <t xml:space="preserve">Planear, administrar y vigilar el eficaz aprovechamiento de los recursos asignados a la Dirección, así como el manejo de información estratégica que sirva para la toma de decisiones en beneficio del gobierno municipal, mediante herramientas de calidad y tecnología para lograr una mejora continua. </t>
  </si>
  <si>
    <t xml:space="preserve">Ser la Dirección que conduzca y aporte los elementos necesarios a las distintas dependencias que componen la Comisaria de Seguridad Pública de Tonala, Jalisco, para un optimo funcionamiento operacional, teniendo como resultado una organización dinámica e inteligente que cumpla con las necesidades. </t>
  </si>
  <si>
    <t xml:space="preserve">Identifica el indice de disminucion de la inseguridad en el muncipio </t>
  </si>
  <si>
    <t>Mejorar las condiciones de trabajo de los elementos de Seguridad Publica</t>
  </si>
  <si>
    <t>Ciudad Segura y Cohesionada</t>
  </si>
  <si>
    <t>Desarrollar una mejor estructura organizacional y administrativa, mejorando sus procesos, el desempeño humano, y la optimización de recursos.</t>
  </si>
  <si>
    <t>Generar un mejor desarrollo administrativo</t>
  </si>
  <si>
    <t>Crear una mejor estructura organizacional</t>
  </si>
  <si>
    <t>Actualización de la plantilla laboral</t>
  </si>
  <si>
    <t xml:space="preserve">Didigitalización y actualización de los expedientes del personal de la Comisaria </t>
  </si>
  <si>
    <t>Adminsitrativa.</t>
  </si>
  <si>
    <t xml:space="preserve">1.1 Elaboración de manual de procedimientos operacionales de la Dirección </t>
  </si>
  <si>
    <t>1.2 Elaboración de un organigrama organizacional de la Dirección Administrativa.</t>
  </si>
  <si>
    <t>1.3 Realizar todos los tramites referentes a movimientos e incidencias.</t>
  </si>
  <si>
    <t>1.4 Digitalización  y Actualización de la plantilla laboral del personal de la Comisaria .</t>
  </si>
  <si>
    <t xml:space="preserve">1.1 Realizar los diferentes protocolos para cada una de las areas que integran la </t>
  </si>
  <si>
    <t>Dirección Administrativa.</t>
  </si>
  <si>
    <t>1.2 Estructuración de un organigrama organizacional.</t>
  </si>
  <si>
    <t>Comisaria de Seguridad Pública (personal Operativo y Personal Administrativo).</t>
  </si>
  <si>
    <t xml:space="preserve">1.3 Mantener de forma permanente una actualización referente al personal de la </t>
  </si>
  <si>
    <t>1.4 Elaboración de un esquema digitalizado y actualizado de la plantilla laboral.</t>
  </si>
  <si>
    <t>Soporte y Resguardo Documental</t>
  </si>
  <si>
    <t>Estructura Organizacional de la Dirección Administrativa</t>
  </si>
  <si>
    <t>Administrar y resguardar de una manera segura y confiable los expedientes de lso servidores publicos y documentos propios de la Comisaria Municipal</t>
  </si>
  <si>
    <t>Municipal.</t>
  </si>
  <si>
    <t xml:space="preserve">Administrar y Resguardar los Expedientes del personal que integra la Comisaria </t>
  </si>
  <si>
    <t>Administrar y Resguardar los Documentos propios de la Dirección Adminstrativa.</t>
  </si>
  <si>
    <t>Proyecto de Continuidad Permanente</t>
  </si>
  <si>
    <t>Seguridad.</t>
  </si>
  <si>
    <t>2.- Adminsitración y Resguardo de Documentos propios de la Comisaria de Seguridad .</t>
  </si>
  <si>
    <t xml:space="preserve">1.- Adminsitración y Resguardo de expedientes del personal de la Comisaria de </t>
  </si>
  <si>
    <t>Indice de administración y resguardo de expedientes</t>
  </si>
  <si>
    <t>Número de expedientes y/o documentos</t>
  </si>
  <si>
    <t>Fomentar el buen uso y resguardo de los bienes materiales</t>
  </si>
  <si>
    <t>Resguardar y administrar el Buen uso de los bienes muebles, inmuebles, vehiculares, materiales e insumos municipales.</t>
  </si>
  <si>
    <t xml:space="preserve">Generar una optimización de los materiales e insumos, a traves del uso apropiado de </t>
  </si>
  <si>
    <t>los recursos.</t>
  </si>
  <si>
    <t xml:space="preserve">Desarrollar una administración adecuada de los bienes inmuebles, muebles y vehiculos </t>
  </si>
  <si>
    <t>de la Comisaria de Seguridad Pública Municipal.</t>
  </si>
  <si>
    <t xml:space="preserve">1.- Elaborar lista de materiales e insumos en cada dirección con el fin de dotarles los </t>
  </si>
  <si>
    <t xml:space="preserve">productos considerados como prioritarios, y responsabilizando a los resguardantes del </t>
  </si>
  <si>
    <t>buen uso y distribución de los mismos.</t>
  </si>
  <si>
    <t xml:space="preserve">2.- Supervisar de manera periodica los bienes muebles correspondientes a la </t>
  </si>
  <si>
    <t xml:space="preserve">Comisaria de Seguridad Pública. </t>
  </si>
  <si>
    <t xml:space="preserve">3 Supervisar de forma periodica los resguardos correspondientes a cada dirección y </t>
  </si>
  <si>
    <t>priorizando el buen uso y cuidado de los mismos.</t>
  </si>
  <si>
    <t xml:space="preserve">4.- Llevar a cabo una revisión periodica del parque vehicular, priorizando la atención al </t>
  </si>
  <si>
    <t>mantenimiento preventivo.</t>
  </si>
  <si>
    <t xml:space="preserve"> Indice de Servicios y/o Requisiciones</t>
  </si>
  <si>
    <t xml:space="preserve"> Número Servicios y/o Requisiciones</t>
  </si>
  <si>
    <t xml:space="preserve">indice de disminucion </t>
  </si>
  <si>
    <t>Ranking Nacional del Ejercicio 2018 (SESNSP)/ Ranking Nacional del Ejercicio 2017 (SESNSP)</t>
  </si>
  <si>
    <t>Reporte del ranking nacional</t>
  </si>
  <si>
    <t>Impacto</t>
  </si>
  <si>
    <t xml:space="preserve">Indice de mejoramiento </t>
  </si>
  <si>
    <t>Registros Administrativos</t>
  </si>
  <si>
    <t>MENSUAL</t>
  </si>
  <si>
    <t>Número de expedientes 2018/Número de expedientes 2017</t>
  </si>
  <si>
    <t>Número de servicios y/o requisiones solicitadas/Número de servicios y/o requisiones aprobadas</t>
  </si>
  <si>
    <t>Creciente inseguridad en el municipio de Tonala, Jalisco</t>
  </si>
  <si>
    <t xml:space="preserve">Malas condiciones de trabajo de los elementos de Seguridad Publica
</t>
  </si>
  <si>
    <t>Deficiente Estructura Organizacional de la CSPM</t>
  </si>
  <si>
    <t>Falta de Admistracion y Resguardo de los Expedientes y Documentos de la CSPM</t>
  </si>
  <si>
    <t>Mal uso de los bienes materiales de la CSPM</t>
  </si>
  <si>
    <t xml:space="preserve">Mala Imagen de la Ciudad
</t>
  </si>
  <si>
    <t xml:space="preserve">Limitación de Inversiones
</t>
  </si>
  <si>
    <t xml:space="preserve">Escaso Turismo
</t>
  </si>
  <si>
    <t xml:space="preserve">Mejor Imagen de la Ciudad
</t>
  </si>
  <si>
    <t>Disminución de la inseguridad en el municipio de Tonala, Jalisco</t>
  </si>
  <si>
    <t xml:space="preserve">Mayor es Inversiones privadas
</t>
  </si>
  <si>
    <t xml:space="preserve">Incremento del Turismo
</t>
  </si>
  <si>
    <t xml:space="preserve">Mejores condiciones de trabajo de los elementos de Seguridad Publica
</t>
  </si>
  <si>
    <t>Desarrollar nuevas estrategias para el uso adecuado de los equipos tecnologicos, para optimización, ahorro y buen desempeño de las funciones operacionales del personal.</t>
  </si>
  <si>
    <t xml:space="preserve">1.- Aprovechamiento de las diferentes tecnologias en las diferentes estructuras </t>
  </si>
  <si>
    <t>operacionales para un servicio eficaz y optimo.</t>
  </si>
  <si>
    <t>2.- Fomentar el uso adecuado de los servicios tecnologicos.</t>
  </si>
  <si>
    <t>3.- Creación de protocolos de uso responsable de los diferentes servicios tecnologicos.</t>
  </si>
  <si>
    <t xml:space="preserve">4.- Creación de programas digitales con el fin de eficientar la productividad y la </t>
  </si>
  <si>
    <t>reduccción de costos en las diferentes Areas de la Comisaria de Seguridad Pública Municipal.</t>
  </si>
  <si>
    <t>1.1. Incorporar dos o mas equipos de computo de cada dirección para la entrega, con-</t>
  </si>
  <si>
    <t>sulta e intercambio de información entre las diferentes direcciones de la comisaria.</t>
  </si>
  <si>
    <t xml:space="preserve">2.1. Revisar de manera periodica mediante una calendarización los diferentes equipos </t>
  </si>
  <si>
    <t>de computo (preventiva).</t>
  </si>
  <si>
    <t xml:space="preserve">3.1  Establecer claves telefonicas, instalación de telefonos en areas exclusivamente </t>
  </si>
  <si>
    <t>necesarias para el servicio.</t>
  </si>
  <si>
    <t xml:space="preserve">3.2  Establecer restricciones de paginas de uso no oficial o necesarias para el </t>
  </si>
  <si>
    <t>desempeño de las funciones de cada area.</t>
  </si>
  <si>
    <t>Estrategias para el uso adecuado de los equipos tecnologicos</t>
  </si>
  <si>
    <t>Actualización de Plantilla</t>
  </si>
  <si>
    <t>Número de Movimientos en Plantilla</t>
  </si>
  <si>
    <t>Mantenimiento a los Equipos de Computo</t>
  </si>
  <si>
    <t>Número de Equipos de Computo</t>
  </si>
  <si>
    <t>P=C1+C2+C3+C4</t>
  </si>
  <si>
    <t>Número  de movimientos en plantilla  2018/Número de movimientos en plantilla 2017</t>
  </si>
  <si>
    <t>Número de equipos programados/Número de equipos revisados</t>
  </si>
  <si>
    <t xml:space="preserve"> Mal uso inadecuado de los equipos tecnologicos</t>
  </si>
  <si>
    <t>1.- Instalación de cámaras de circuito cerrado dentro de la Comisaría</t>
  </si>
  <si>
    <t xml:space="preserve">2.- Formateo, actualización y limpieza de equipos de cómputo </t>
  </si>
  <si>
    <t>3.- Proporcionar un antivirus con licencia para todos los equipos de cómputo</t>
  </si>
  <si>
    <t>4.- Reestructuración de red eléctrica en diferentes áreas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</si>
</sst>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_ ;\-0\ "/>
    <numFmt numFmtId="167" formatCode="0_ ;[Red]\-0\ "/>
    <numFmt numFmtId="168" formatCode="#,##0_ ;[Red]\-#,##0\ 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rgb="FFCCFFCC"/>
      <name val="Arial"/>
      <family val="2"/>
    </font>
    <font>
      <sz val="10"/>
      <color rgb="FF99CCFF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4" fillId="0" borderId="0" xfId="0" applyFont="1" applyFill="1"/>
    <xf numFmtId="0" fontId="4" fillId="3" borderId="1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43" fontId="4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15" fontId="4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9" fontId="4" fillId="0" borderId="4" xfId="3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9" fontId="4" fillId="3" borderId="4" xfId="3" applyFont="1" applyFill="1" applyBorder="1" applyAlignment="1">
      <alignment horizontal="center"/>
    </xf>
    <xf numFmtId="9" fontId="4" fillId="3" borderId="1" xfId="3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3" borderId="13" xfId="0" applyFont="1" applyFill="1" applyBorder="1"/>
    <xf numFmtId="0" fontId="4" fillId="3" borderId="14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5" fontId="4" fillId="6" borderId="2" xfId="0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9" fontId="4" fillId="6" borderId="4" xfId="3" applyFont="1" applyFill="1" applyBorder="1" applyAlignment="1">
      <alignment horizontal="center"/>
    </xf>
    <xf numFmtId="9" fontId="4" fillId="6" borderId="1" xfId="3" applyFont="1" applyFill="1" applyBorder="1" applyAlignment="1">
      <alignment horizontal="center"/>
    </xf>
    <xf numFmtId="0" fontId="4" fillId="6" borderId="4" xfId="0" applyFont="1" applyFill="1" applyBorder="1" applyAlignment="1"/>
    <xf numFmtId="49" fontId="4" fillId="7" borderId="8" xfId="0" quotePrefix="1" applyNumberFormat="1" applyFont="1" applyFill="1" applyBorder="1"/>
    <xf numFmtId="49" fontId="4" fillId="7" borderId="10" xfId="0" quotePrefix="1" applyNumberFormat="1" applyFont="1" applyFill="1" applyBorder="1"/>
    <xf numFmtId="49" fontId="4" fillId="7" borderId="5" xfId="0" applyNumberFormat="1" applyFont="1" applyFill="1" applyBorder="1"/>
    <xf numFmtId="49" fontId="4" fillId="5" borderId="8" xfId="0" applyNumberFormat="1" applyFont="1" applyFill="1" applyBorder="1"/>
    <xf numFmtId="49" fontId="4" fillId="5" borderId="8" xfId="0" quotePrefix="1" applyNumberFormat="1" applyFont="1" applyFill="1" applyBorder="1"/>
    <xf numFmtId="49" fontId="4" fillId="5" borderId="10" xfId="0" applyNumberFormat="1" applyFont="1" applyFill="1" applyBorder="1"/>
    <xf numFmtId="49" fontId="4" fillId="5" borderId="5" xfId="0" applyNumberFormat="1" applyFont="1" applyFill="1" applyBorder="1"/>
    <xf numFmtId="9" fontId="4" fillId="0" borderId="4" xfId="3" applyFont="1" applyBorder="1" applyAlignment="1"/>
    <xf numFmtId="9" fontId="4" fillId="3" borderId="4" xfId="3" applyFont="1" applyFill="1" applyBorder="1" applyAlignment="1"/>
    <xf numFmtId="9" fontId="4" fillId="6" borderId="2" xfId="3" applyFont="1" applyFill="1" applyBorder="1" applyAlignment="1"/>
    <xf numFmtId="9" fontId="4" fillId="6" borderId="4" xfId="3" applyFont="1" applyFill="1" applyBorder="1" applyAlignment="1"/>
    <xf numFmtId="9" fontId="4" fillId="0" borderId="1" xfId="3" applyFont="1" applyBorder="1" applyAlignment="1"/>
    <xf numFmtId="9" fontId="4" fillId="3" borderId="1" xfId="3" applyFont="1" applyFill="1" applyBorder="1" applyAlignment="1"/>
    <xf numFmtId="9" fontId="4" fillId="6" borderId="1" xfId="3" applyFont="1" applyFill="1" applyBorder="1" applyAlignment="1"/>
    <xf numFmtId="0" fontId="4" fillId="0" borderId="15" xfId="0" applyFont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8" fillId="7" borderId="0" xfId="0" applyFont="1" applyFill="1"/>
    <xf numFmtId="0" fontId="1" fillId="7" borderId="0" xfId="0" applyFont="1" applyFill="1"/>
    <xf numFmtId="0" fontId="5" fillId="7" borderId="0" xfId="0" applyFont="1" applyFill="1"/>
    <xf numFmtId="0" fontId="1" fillId="7" borderId="1" xfId="0" applyFont="1" applyFill="1" applyBorder="1"/>
    <xf numFmtId="0" fontId="7" fillId="6" borderId="13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/>
    <xf numFmtId="0" fontId="4" fillId="4" borderId="1" xfId="0" applyFont="1" applyFill="1" applyBorder="1" applyAlignment="1">
      <alignment horizontal="center"/>
    </xf>
    <xf numFmtId="9" fontId="4" fillId="7" borderId="2" xfId="0" applyNumberFormat="1" applyFont="1" applyFill="1" applyBorder="1" applyAlignment="1">
      <alignment horizontal="center"/>
    </xf>
    <xf numFmtId="0" fontId="4" fillId="7" borderId="4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4" fillId="7" borderId="6" xfId="0" applyNumberFormat="1" applyFont="1" applyFill="1" applyBorder="1"/>
    <xf numFmtId="49" fontId="4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9" xfId="0" applyNumberFormat="1" applyFont="1" applyFill="1" applyBorder="1"/>
    <xf numFmtId="49" fontId="4" fillId="7" borderId="11" xfId="0" applyNumberFormat="1" applyFont="1" applyFill="1" applyBorder="1"/>
    <xf numFmtId="49" fontId="4" fillId="7" borderId="12" xfId="0" applyNumberFormat="1" applyFont="1" applyFill="1" applyBorder="1"/>
    <xf numFmtId="49" fontId="4" fillId="5" borderId="6" xfId="0" applyNumberFormat="1" applyFont="1" applyFill="1" applyBorder="1"/>
    <xf numFmtId="49" fontId="4" fillId="5" borderId="7" xfId="0" applyNumberFormat="1" applyFont="1" applyFill="1" applyBorder="1"/>
    <xf numFmtId="49" fontId="4" fillId="5" borderId="0" xfId="0" applyNumberFormat="1" applyFont="1" applyFill="1" applyBorder="1"/>
    <xf numFmtId="49" fontId="4" fillId="5" borderId="9" xfId="0" applyNumberFormat="1" applyFont="1" applyFill="1" applyBorder="1"/>
    <xf numFmtId="49" fontId="4" fillId="5" borderId="10" xfId="0" quotePrefix="1" applyNumberFormat="1" applyFont="1" applyFill="1" applyBorder="1"/>
    <xf numFmtId="49" fontId="4" fillId="5" borderId="11" xfId="0" applyNumberFormat="1" applyFont="1" applyFill="1" applyBorder="1"/>
    <xf numFmtId="49" fontId="4" fillId="5" borderId="1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1" xfId="0" applyFont="1" applyFill="1" applyBorder="1"/>
    <xf numFmtId="9" fontId="4" fillId="7" borderId="10" xfId="3" applyFont="1" applyFill="1" applyBorder="1" applyAlignment="1">
      <alignment horizontal="center"/>
    </xf>
    <xf numFmtId="9" fontId="4" fillId="7" borderId="12" xfId="3" applyFont="1" applyFill="1" applyBorder="1" applyAlignment="1"/>
    <xf numFmtId="9" fontId="4" fillId="7" borderId="4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4" fillId="8" borderId="1" xfId="1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10" fillId="8" borderId="3" xfId="0" applyFont="1" applyFill="1" applyBorder="1" applyAlignment="1"/>
    <xf numFmtId="0" fontId="4" fillId="0" borderId="4" xfId="0" applyFont="1" applyFill="1" applyBorder="1" applyAlignment="1"/>
    <xf numFmtId="3" fontId="9" fillId="0" borderId="4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3" fillId="6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4" fillId="8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/>
    <xf numFmtId="49" fontId="4" fillId="7" borderId="8" xfId="0" applyNumberFormat="1" applyFont="1" applyFill="1" applyBorder="1"/>
    <xf numFmtId="0" fontId="4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0" borderId="0" xfId="0" applyFont="1" applyAlignment="1"/>
    <xf numFmtId="168" fontId="4" fillId="7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7" borderId="0" xfId="4" applyFont="1" applyFill="1"/>
    <xf numFmtId="0" fontId="16" fillId="7" borderId="0" xfId="4" applyFont="1" applyFill="1" applyAlignment="1">
      <alignment horizontal="center"/>
    </xf>
    <xf numFmtId="0" fontId="15" fillId="9" borderId="1" xfId="4" applyFont="1" applyFill="1" applyBorder="1"/>
    <xf numFmtId="0" fontId="15" fillId="9" borderId="13" xfId="4" applyFont="1" applyFill="1" applyBorder="1"/>
    <xf numFmtId="0" fontId="15" fillId="9" borderId="14" xfId="4" applyFont="1" applyFill="1" applyBorder="1"/>
    <xf numFmtId="0" fontId="17" fillId="9" borderId="1" xfId="4" applyFont="1" applyFill="1" applyBorder="1" applyAlignment="1">
      <alignment horizontal="center" vertical="center" wrapText="1"/>
    </xf>
    <xf numFmtId="0" fontId="4" fillId="8" borderId="0" xfId="0" applyFont="1" applyFill="1"/>
    <xf numFmtId="0" fontId="15" fillId="7" borderId="1" xfId="4" applyNumberFormat="1" applyFont="1" applyFill="1" applyBorder="1" applyAlignment="1">
      <alignment vertical="top" wrapText="1"/>
    </xf>
    <xf numFmtId="0" fontId="15" fillId="7" borderId="1" xfId="4" applyNumberFormat="1" applyFont="1" applyFill="1" applyBorder="1" applyAlignment="1">
      <alignment vertical="top"/>
    </xf>
    <xf numFmtId="0" fontId="17" fillId="10" borderId="1" xfId="4" applyNumberFormat="1" applyFont="1" applyFill="1" applyBorder="1" applyAlignment="1">
      <alignment vertical="top"/>
    </xf>
    <xf numFmtId="0" fontId="15" fillId="10" borderId="1" xfId="4" applyNumberFormat="1" applyFont="1" applyFill="1" applyBorder="1" applyAlignment="1">
      <alignment vertical="top"/>
    </xf>
    <xf numFmtId="0" fontId="17" fillId="9" borderId="1" xfId="4" applyNumberFormat="1" applyFont="1" applyFill="1" applyBorder="1" applyAlignment="1">
      <alignment vertical="top" wrapText="1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/>
    <xf numFmtId="0" fontId="18" fillId="0" borderId="0" xfId="0" applyFont="1"/>
    <xf numFmtId="43" fontId="0" fillId="0" borderId="0" xfId="1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9" fillId="4" borderId="1" xfId="1" applyFont="1" applyFill="1" applyBorder="1" applyAlignment="1">
      <alignment horizontal="center"/>
    </xf>
    <xf numFmtId="43" fontId="19" fillId="11" borderId="1" xfId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3" fontId="21" fillId="0" borderId="1" xfId="1" applyFont="1" applyBorder="1"/>
    <xf numFmtId="43" fontId="21" fillId="11" borderId="1" xfId="1" applyFont="1" applyFill="1" applyBorder="1"/>
    <xf numFmtId="0" fontId="21" fillId="0" borderId="1" xfId="0" applyFont="1" applyBorder="1"/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wrapText="1"/>
    </xf>
    <xf numFmtId="43" fontId="19" fillId="11" borderId="1" xfId="1" applyFont="1" applyFill="1" applyBorder="1"/>
    <xf numFmtId="0" fontId="21" fillId="5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21" fillId="5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43" fontId="22" fillId="0" borderId="1" xfId="1" applyFont="1" applyBorder="1"/>
    <xf numFmtId="43" fontId="0" fillId="0" borderId="1" xfId="1" applyFont="1" applyBorder="1"/>
    <xf numFmtId="43" fontId="22" fillId="11" borderId="1" xfId="1" applyFont="1" applyFill="1" applyBorder="1"/>
    <xf numFmtId="43" fontId="0" fillId="11" borderId="1" xfId="1" applyFont="1" applyFill="1" applyBorder="1"/>
    <xf numFmtId="0" fontId="19" fillId="11" borderId="2" xfId="0" applyFont="1" applyFill="1" applyBorder="1" applyAlignment="1"/>
    <xf numFmtId="0" fontId="19" fillId="11" borderId="4" xfId="0" applyFont="1" applyFill="1" applyBorder="1" applyAlignment="1"/>
    <xf numFmtId="0" fontId="24" fillId="7" borderId="0" xfId="4" applyFont="1" applyFill="1"/>
    <xf numFmtId="0" fontId="24" fillId="7" borderId="0" xfId="4" applyFont="1" applyFill="1" applyBorder="1"/>
    <xf numFmtId="0" fontId="25" fillId="7" borderId="0" xfId="4" applyFont="1" applyFill="1"/>
    <xf numFmtId="0" fontId="26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center"/>
    </xf>
    <xf numFmtId="168" fontId="4" fillId="7" borderId="1" xfId="0" applyNumberFormat="1" applyFont="1" applyFill="1" applyBorder="1" applyAlignment="1" applyProtection="1"/>
    <xf numFmtId="0" fontId="26" fillId="7" borderId="0" xfId="0" applyFont="1" applyFill="1"/>
    <xf numFmtId="3" fontId="26" fillId="7" borderId="1" xfId="0" applyNumberFormat="1" applyFont="1" applyFill="1" applyBorder="1"/>
    <xf numFmtId="3" fontId="28" fillId="7" borderId="1" xfId="0" applyNumberFormat="1" applyFont="1" applyFill="1" applyBorder="1"/>
    <xf numFmtId="49" fontId="26" fillId="7" borderId="0" xfId="0" applyNumberFormat="1" applyFont="1" applyFill="1"/>
    <xf numFmtId="0" fontId="29" fillId="7" borderId="0" xfId="4" applyFont="1" applyFill="1"/>
    <xf numFmtId="0" fontId="15" fillId="10" borderId="1" xfId="4" applyNumberFormat="1" applyFont="1" applyFill="1" applyBorder="1" applyAlignment="1">
      <alignment vertical="top" wrapText="1"/>
    </xf>
    <xf numFmtId="49" fontId="15" fillId="7" borderId="1" xfId="4" applyNumberFormat="1" applyFont="1" applyFill="1" applyBorder="1" applyAlignment="1">
      <alignment vertical="top" wrapText="1"/>
    </xf>
    <xf numFmtId="0" fontId="4" fillId="0" borderId="8" xfId="0" applyFont="1" applyBorder="1"/>
    <xf numFmtId="49" fontId="4" fillId="7" borderId="10" xfId="0" applyNumberFormat="1" applyFont="1" applyFill="1" applyBorder="1"/>
    <xf numFmtId="0" fontId="30" fillId="0" borderId="1" xfId="0" applyFont="1" applyFill="1" applyBorder="1" applyAlignment="1">
      <alignment horizontal="left" vertical="top" wrapText="1" readingOrder="1"/>
    </xf>
    <xf numFmtId="0" fontId="30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/>
    <xf numFmtId="0" fontId="4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4" fontId="4" fillId="6" borderId="2" xfId="2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44" fontId="4" fillId="3" borderId="4" xfId="2" applyFont="1" applyFill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4" fillId="0" borderId="2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4" xfId="0" applyFont="1" applyFill="1" applyBorder="1" applyAlignment="1"/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7" fontId="4" fillId="0" borderId="2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0" fontId="15" fillId="7" borderId="2" xfId="4" applyFont="1" applyFill="1" applyBorder="1" applyAlignment="1">
      <alignment horizontal="center"/>
    </xf>
    <xf numFmtId="0" fontId="15" fillId="7" borderId="4" xfId="4" applyFont="1" applyFill="1" applyBorder="1" applyAlignment="1">
      <alignment horizontal="center"/>
    </xf>
    <xf numFmtId="0" fontId="15" fillId="7" borderId="5" xfId="4" applyFont="1" applyFill="1" applyBorder="1" applyAlignment="1">
      <alignment horizontal="center" vertical="top" wrapText="1"/>
    </xf>
    <xf numFmtId="0" fontId="15" fillId="7" borderId="7" xfId="4" applyFont="1" applyFill="1" applyBorder="1" applyAlignment="1">
      <alignment horizontal="center" vertical="top" wrapText="1"/>
    </xf>
    <xf numFmtId="0" fontId="15" fillId="7" borderId="10" xfId="4" applyFont="1" applyFill="1" applyBorder="1" applyAlignment="1">
      <alignment horizontal="center" vertical="top" wrapText="1"/>
    </xf>
    <xf numFmtId="0" fontId="15" fillId="7" borderId="12" xfId="4" applyFont="1" applyFill="1" applyBorder="1" applyAlignment="1">
      <alignment horizontal="center" vertical="top" wrapText="1"/>
    </xf>
    <xf numFmtId="0" fontId="24" fillId="7" borderId="13" xfId="4" applyFont="1" applyFill="1" applyBorder="1" applyAlignment="1">
      <alignment horizontal="center" vertical="center" wrapText="1"/>
    </xf>
    <xf numFmtId="0" fontId="24" fillId="7" borderId="15" xfId="4" applyFont="1" applyFill="1" applyBorder="1" applyAlignment="1">
      <alignment horizontal="center" vertical="center" wrapText="1"/>
    </xf>
    <xf numFmtId="0" fontId="24" fillId="7" borderId="14" xfId="4" applyFont="1" applyFill="1" applyBorder="1" applyAlignment="1">
      <alignment horizontal="center" vertical="center" wrapText="1"/>
    </xf>
    <xf numFmtId="0" fontId="24" fillId="7" borderId="5" xfId="4" applyFont="1" applyFill="1" applyBorder="1" applyAlignment="1">
      <alignment horizontal="center" vertical="center" wrapText="1"/>
    </xf>
    <xf numFmtId="0" fontId="24" fillId="7" borderId="6" xfId="4" applyFont="1" applyFill="1" applyBorder="1" applyAlignment="1">
      <alignment horizontal="center" vertical="center" wrapText="1"/>
    </xf>
    <xf numFmtId="0" fontId="24" fillId="7" borderId="7" xfId="4" applyFont="1" applyFill="1" applyBorder="1" applyAlignment="1">
      <alignment horizontal="center" vertical="center" wrapText="1"/>
    </xf>
    <xf numFmtId="0" fontId="24" fillId="7" borderId="8" xfId="4" applyFont="1" applyFill="1" applyBorder="1" applyAlignment="1">
      <alignment horizontal="center" vertical="center" wrapText="1"/>
    </xf>
    <xf numFmtId="0" fontId="24" fillId="7" borderId="0" xfId="4" applyFont="1" applyFill="1" applyBorder="1" applyAlignment="1">
      <alignment horizontal="center" vertical="center" wrapText="1"/>
    </xf>
    <xf numFmtId="0" fontId="24" fillId="7" borderId="9" xfId="4" applyFont="1" applyFill="1" applyBorder="1" applyAlignment="1">
      <alignment horizontal="center" vertical="center" wrapText="1"/>
    </xf>
    <xf numFmtId="0" fontId="24" fillId="7" borderId="10" xfId="4" applyFont="1" applyFill="1" applyBorder="1" applyAlignment="1">
      <alignment horizontal="center" vertical="center" wrapText="1"/>
    </xf>
    <xf numFmtId="0" fontId="24" fillId="7" borderId="11" xfId="4" applyFont="1" applyFill="1" applyBorder="1" applyAlignment="1">
      <alignment horizontal="center" vertical="center" wrapText="1"/>
    </xf>
    <xf numFmtId="0" fontId="24" fillId="7" borderId="12" xfId="4" applyFont="1" applyFill="1" applyBorder="1" applyAlignment="1">
      <alignment horizontal="center" vertical="center" wrapText="1"/>
    </xf>
    <xf numFmtId="0" fontId="23" fillId="9" borderId="5" xfId="4" applyFont="1" applyFill="1" applyBorder="1" applyAlignment="1">
      <alignment horizontal="center" vertical="center"/>
    </xf>
    <xf numFmtId="0" fontId="23" fillId="9" borderId="6" xfId="4" applyFont="1" applyFill="1" applyBorder="1" applyAlignment="1">
      <alignment horizontal="center" vertical="center"/>
    </xf>
    <xf numFmtId="0" fontId="23" fillId="9" borderId="7" xfId="4" applyFont="1" applyFill="1" applyBorder="1" applyAlignment="1">
      <alignment horizontal="center" vertical="center"/>
    </xf>
    <xf numFmtId="0" fontId="23" fillId="9" borderId="8" xfId="4" applyFont="1" applyFill="1" applyBorder="1" applyAlignment="1">
      <alignment horizontal="center" vertical="center"/>
    </xf>
    <xf numFmtId="0" fontId="23" fillId="9" borderId="0" xfId="4" applyFont="1" applyFill="1" applyBorder="1" applyAlignment="1">
      <alignment horizontal="center" vertical="center"/>
    </xf>
    <xf numFmtId="0" fontId="23" fillId="9" borderId="9" xfId="4" applyFont="1" applyFill="1" applyBorder="1" applyAlignment="1">
      <alignment horizontal="center" vertical="center"/>
    </xf>
    <xf numFmtId="0" fontId="23" fillId="9" borderId="10" xfId="4" applyFont="1" applyFill="1" applyBorder="1" applyAlignment="1">
      <alignment horizontal="center" vertical="center"/>
    </xf>
    <xf numFmtId="0" fontId="23" fillId="9" borderId="11" xfId="4" applyFont="1" applyFill="1" applyBorder="1" applyAlignment="1">
      <alignment horizontal="center" vertical="center"/>
    </xf>
    <xf numFmtId="0" fontId="23" fillId="9" borderId="12" xfId="4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left"/>
    </xf>
    <xf numFmtId="0" fontId="19" fillId="11" borderId="4" xfId="0" applyFont="1" applyFill="1" applyBorder="1" applyAlignment="1">
      <alignment horizontal="left"/>
    </xf>
    <xf numFmtId="0" fontId="19" fillId="11" borderId="3" xfId="0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31750</xdr:rowOff>
    </xdr:from>
    <xdr:to>
      <xdr:col>0</xdr:col>
      <xdr:colOff>889000</xdr:colOff>
      <xdr:row>5</xdr:row>
      <xdr:rowOff>82550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571500" cy="860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131884</xdr:colOff>
      <xdr:row>0</xdr:row>
      <xdr:rowOff>0</xdr:rowOff>
    </xdr:from>
    <xdr:to>
      <xdr:col>9</xdr:col>
      <xdr:colOff>483577</xdr:colOff>
      <xdr:row>5</xdr:row>
      <xdr:rowOff>136004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3288" y="0"/>
          <a:ext cx="1150327" cy="941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771524</xdr:colOff>
      <xdr:row>6</xdr:row>
      <xdr:rowOff>47625</xdr:rowOff>
    </xdr:to>
    <xdr:pic>
      <xdr:nvPicPr>
        <xdr:cNvPr id="2" name="1 Imagen" descr="C:\Users\pc1\Pictures\ayuntamiento\escudio de armas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0"/>
          <a:ext cx="7334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173933</xdr:colOff>
      <xdr:row>0</xdr:row>
      <xdr:rowOff>0</xdr:rowOff>
    </xdr:from>
    <xdr:to>
      <xdr:col>8</xdr:col>
      <xdr:colOff>1405972</xdr:colOff>
      <xdr:row>5</xdr:row>
      <xdr:rowOff>122638</xdr:rowOff>
    </xdr:to>
    <xdr:pic>
      <xdr:nvPicPr>
        <xdr:cNvPr id="4" name="3 Imagen" descr="tonala 2015 2018 logo_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34129" y="0"/>
          <a:ext cx="1232039" cy="10088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38100</xdr:rowOff>
    </xdr:from>
    <xdr:to>
      <xdr:col>5</xdr:col>
      <xdr:colOff>600075</xdr:colOff>
      <xdr:row>17</xdr:row>
      <xdr:rowOff>123825</xdr:rowOff>
    </xdr:to>
    <xdr:cxnSp macro="">
      <xdr:nvCxnSpPr>
        <xdr:cNvPr id="5" name="4 Conector recto de flecha"/>
        <xdr:cNvCxnSpPr/>
      </xdr:nvCxnSpPr>
      <xdr:spPr>
        <a:xfrm flipV="1">
          <a:off x="3933825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15</xdr:row>
      <xdr:rowOff>38100</xdr:rowOff>
    </xdr:from>
    <xdr:to>
      <xdr:col>3</xdr:col>
      <xdr:colOff>571500</xdr:colOff>
      <xdr:row>17</xdr:row>
      <xdr:rowOff>123825</xdr:rowOff>
    </xdr:to>
    <xdr:cxnSp macro="">
      <xdr:nvCxnSpPr>
        <xdr:cNvPr id="6" name="5 Conector recto de flecha"/>
        <xdr:cNvCxnSpPr/>
      </xdr:nvCxnSpPr>
      <xdr:spPr>
        <a:xfrm flipV="1">
          <a:off x="2381250" y="3638550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628650</xdr:colOff>
      <xdr:row>15</xdr:row>
      <xdr:rowOff>28575</xdr:rowOff>
    </xdr:from>
    <xdr:to>
      <xdr:col>7</xdr:col>
      <xdr:colOff>628650</xdr:colOff>
      <xdr:row>17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5486400" y="3629025"/>
          <a:ext cx="0" cy="4095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132558</xdr:colOff>
      <xdr:row>21</xdr:row>
      <xdr:rowOff>38894</xdr:rowOff>
    </xdr:from>
    <xdr:to>
      <xdr:col>5</xdr:col>
      <xdr:colOff>134146</xdr:colOff>
      <xdr:row>23</xdr:row>
      <xdr:rowOff>143669</xdr:rowOff>
    </xdr:to>
    <xdr:cxnSp macro="">
      <xdr:nvCxnSpPr>
        <xdr:cNvPr id="9" name="8 Conector recto de flecha"/>
        <xdr:cNvCxnSpPr/>
      </xdr:nvCxnSpPr>
      <xdr:spPr>
        <a:xfrm rot="5400000" flipH="1" flipV="1">
          <a:off x="3262314" y="356711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608807</xdr:colOff>
      <xdr:row>28</xdr:row>
      <xdr:rowOff>10319</xdr:rowOff>
    </xdr:from>
    <xdr:to>
      <xdr:col>5</xdr:col>
      <xdr:colOff>610395</xdr:colOff>
      <xdr:row>29</xdr:row>
      <xdr:rowOff>134144</xdr:rowOff>
    </xdr:to>
    <xdr:cxnSp macro="">
      <xdr:nvCxnSpPr>
        <xdr:cNvPr id="11" name="10 Conector recto de flecha"/>
        <xdr:cNvCxnSpPr/>
      </xdr:nvCxnSpPr>
      <xdr:spPr>
        <a:xfrm rot="5400000" flipH="1" flipV="1">
          <a:off x="3805238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570709</xdr:colOff>
      <xdr:row>28</xdr:row>
      <xdr:rowOff>38893</xdr:rowOff>
    </xdr:from>
    <xdr:to>
      <xdr:col>3</xdr:col>
      <xdr:colOff>572297</xdr:colOff>
      <xdr:row>30</xdr:row>
      <xdr:rowOff>10318</xdr:rowOff>
    </xdr:to>
    <xdr:cxnSp macro="">
      <xdr:nvCxnSpPr>
        <xdr:cNvPr id="12" name="11 Conector recto de flecha"/>
        <xdr:cNvCxnSpPr/>
      </xdr:nvCxnSpPr>
      <xdr:spPr>
        <a:xfrm rot="5400000" flipH="1" flipV="1">
          <a:off x="2243140" y="456723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551656</xdr:colOff>
      <xdr:row>28</xdr:row>
      <xdr:rowOff>38894</xdr:rowOff>
    </xdr:from>
    <xdr:to>
      <xdr:col>1</xdr:col>
      <xdr:colOff>553244</xdr:colOff>
      <xdr:row>30</xdr:row>
      <xdr:rowOff>10319</xdr:rowOff>
    </xdr:to>
    <xdr:cxnSp macro="">
      <xdr:nvCxnSpPr>
        <xdr:cNvPr id="8" name="7 Conector recto de flecha"/>
        <xdr:cNvCxnSpPr/>
      </xdr:nvCxnSpPr>
      <xdr:spPr>
        <a:xfrm rot="5400000" flipH="1" flipV="1">
          <a:off x="700087" y="45672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675484</xdr:colOff>
      <xdr:row>28</xdr:row>
      <xdr:rowOff>19843</xdr:rowOff>
    </xdr:from>
    <xdr:to>
      <xdr:col>7</xdr:col>
      <xdr:colOff>677072</xdr:colOff>
      <xdr:row>29</xdr:row>
      <xdr:rowOff>143668</xdr:rowOff>
    </xdr:to>
    <xdr:cxnSp macro="">
      <xdr:nvCxnSpPr>
        <xdr:cNvPr id="10" name="9 Conector recto de flecha"/>
        <xdr:cNvCxnSpPr/>
      </xdr:nvCxnSpPr>
      <xdr:spPr>
        <a:xfrm rot="5400000" flipH="1" flipV="1">
          <a:off x="5395915" y="454818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15</xdr:row>
      <xdr:rowOff>38100</xdr:rowOff>
    </xdr:from>
    <xdr:to>
      <xdr:col>5</xdr:col>
      <xdr:colOff>619125</xdr:colOff>
      <xdr:row>17</xdr:row>
      <xdr:rowOff>123825</xdr:rowOff>
    </xdr:to>
    <xdr:cxnSp macro="">
      <xdr:nvCxnSpPr>
        <xdr:cNvPr id="2" name="1 Conector recto de flecha"/>
        <xdr:cNvCxnSpPr/>
      </xdr:nvCxnSpPr>
      <xdr:spPr>
        <a:xfrm flipV="1">
          <a:off x="3952875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15</xdr:row>
      <xdr:rowOff>38100</xdr:rowOff>
    </xdr:from>
    <xdr:to>
      <xdr:col>3</xdr:col>
      <xdr:colOff>590550</xdr:colOff>
      <xdr:row>17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2400300" y="2438400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15</xdr:row>
      <xdr:rowOff>28575</xdr:rowOff>
    </xdr:from>
    <xdr:to>
      <xdr:col>7</xdr:col>
      <xdr:colOff>647700</xdr:colOff>
      <xdr:row>17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5505450" y="2428875"/>
          <a:ext cx="0" cy="390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56358</xdr:colOff>
      <xdr:row>20</xdr:row>
      <xdr:rowOff>143669</xdr:rowOff>
    </xdr:from>
    <xdr:to>
      <xdr:col>5</xdr:col>
      <xdr:colOff>57946</xdr:colOff>
      <xdr:row>23</xdr:row>
      <xdr:rowOff>96044</xdr:rowOff>
    </xdr:to>
    <xdr:cxnSp macro="">
      <xdr:nvCxnSpPr>
        <xdr:cNvPr id="5" name="4 Conector recto de flecha"/>
        <xdr:cNvCxnSpPr/>
      </xdr:nvCxnSpPr>
      <xdr:spPr>
        <a:xfrm rot="5400000" flipH="1" flipV="1">
          <a:off x="3186114" y="3509963"/>
          <a:ext cx="4095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627857</xdr:colOff>
      <xdr:row>28</xdr:row>
      <xdr:rowOff>10319</xdr:rowOff>
    </xdr:from>
    <xdr:to>
      <xdr:col>5</xdr:col>
      <xdr:colOff>629445</xdr:colOff>
      <xdr:row>29</xdr:row>
      <xdr:rowOff>134144</xdr:rowOff>
    </xdr:to>
    <xdr:cxnSp macro="">
      <xdr:nvCxnSpPr>
        <xdr:cNvPr id="6" name="5 Conector recto de flecha"/>
        <xdr:cNvCxnSpPr/>
      </xdr:nvCxnSpPr>
      <xdr:spPr>
        <a:xfrm rot="5400000" flipH="1" flipV="1">
          <a:off x="3824288" y="4529138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608809</xdr:colOff>
      <xdr:row>28</xdr:row>
      <xdr:rowOff>10318</xdr:rowOff>
    </xdr:from>
    <xdr:to>
      <xdr:col>1</xdr:col>
      <xdr:colOff>610397</xdr:colOff>
      <xdr:row>29</xdr:row>
      <xdr:rowOff>134143</xdr:rowOff>
    </xdr:to>
    <xdr:cxnSp macro="">
      <xdr:nvCxnSpPr>
        <xdr:cNvPr id="7" name="6 Conector recto de flecha"/>
        <xdr:cNvCxnSpPr/>
      </xdr:nvCxnSpPr>
      <xdr:spPr>
        <a:xfrm rot="5400000" flipH="1" flipV="1">
          <a:off x="757240" y="452913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665958</xdr:colOff>
      <xdr:row>28</xdr:row>
      <xdr:rowOff>19844</xdr:rowOff>
    </xdr:from>
    <xdr:to>
      <xdr:col>7</xdr:col>
      <xdr:colOff>667546</xdr:colOff>
      <xdr:row>29</xdr:row>
      <xdr:rowOff>143669</xdr:rowOff>
    </xdr:to>
    <xdr:cxnSp macro="">
      <xdr:nvCxnSpPr>
        <xdr:cNvPr id="8" name="7 Conector recto de flecha"/>
        <xdr:cNvCxnSpPr/>
      </xdr:nvCxnSpPr>
      <xdr:spPr>
        <a:xfrm rot="5400000" flipH="1" flipV="1">
          <a:off x="5386389" y="4538663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637384</xdr:colOff>
      <xdr:row>28</xdr:row>
      <xdr:rowOff>10318</xdr:rowOff>
    </xdr:from>
    <xdr:to>
      <xdr:col>3</xdr:col>
      <xdr:colOff>638972</xdr:colOff>
      <xdr:row>29</xdr:row>
      <xdr:rowOff>134143</xdr:rowOff>
    </xdr:to>
    <xdr:cxnSp macro="">
      <xdr:nvCxnSpPr>
        <xdr:cNvPr id="9" name="8 Conector recto de flecha"/>
        <xdr:cNvCxnSpPr/>
      </xdr:nvCxnSpPr>
      <xdr:spPr>
        <a:xfrm rot="5400000" flipH="1" flipV="1">
          <a:off x="2309815" y="4529137"/>
          <a:ext cx="2762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63"/>
  <sheetViews>
    <sheetView zoomScale="130" zoomScaleNormal="130" workbookViewId="0">
      <selection activeCell="D58" sqref="D58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7" spans="1:10" ht="18">
      <c r="A7" s="242" t="str">
        <f>C9</f>
        <v>Dirección Administrativa</v>
      </c>
      <c r="B7" s="242"/>
      <c r="C7" s="242"/>
      <c r="D7" s="242"/>
      <c r="E7" s="242"/>
      <c r="F7" s="242"/>
      <c r="G7" s="242"/>
      <c r="H7" s="242"/>
      <c r="I7" s="242"/>
      <c r="J7" s="242"/>
    </row>
    <row r="9" spans="1:10">
      <c r="A9" s="2" t="s">
        <v>83</v>
      </c>
      <c r="C9" s="213" t="s">
        <v>215</v>
      </c>
      <c r="D9" s="214"/>
      <c r="E9" s="214"/>
      <c r="F9" s="214"/>
      <c r="G9" s="214"/>
      <c r="H9" s="214"/>
      <c r="I9" s="214"/>
      <c r="J9" s="215"/>
    </row>
    <row r="10" spans="1:10">
      <c r="A10" s="4"/>
      <c r="C10" s="5"/>
      <c r="D10" s="5"/>
      <c r="E10" s="5"/>
      <c r="F10" s="5"/>
      <c r="G10" s="5"/>
      <c r="H10" s="5"/>
      <c r="I10" s="5"/>
      <c r="J10" s="5"/>
    </row>
    <row r="11" spans="1:10">
      <c r="A11" s="6" t="s">
        <v>84</v>
      </c>
      <c r="C11" s="213" t="s">
        <v>214</v>
      </c>
      <c r="D11" s="214"/>
      <c r="E11" s="214"/>
      <c r="F11" s="214"/>
      <c r="G11" s="214"/>
      <c r="H11" s="214"/>
      <c r="I11" s="214"/>
      <c r="J11" s="215"/>
    </row>
    <row r="13" spans="1:10">
      <c r="A13" s="243" t="s">
        <v>69</v>
      </c>
      <c r="B13" s="244"/>
      <c r="C13" s="244"/>
      <c r="D13" s="244"/>
      <c r="E13" s="244"/>
      <c r="F13" s="244"/>
      <c r="G13" s="244"/>
      <c r="H13" s="244"/>
      <c r="I13" s="244"/>
      <c r="J13" s="245"/>
    </row>
    <row r="14" spans="1:10" ht="15.75" customHeight="1">
      <c r="A14" s="225" t="s">
        <v>216</v>
      </c>
      <c r="B14" s="246"/>
      <c r="C14" s="246"/>
      <c r="D14" s="246"/>
      <c r="E14" s="246"/>
      <c r="F14" s="246"/>
      <c r="G14" s="246"/>
      <c r="H14" s="246"/>
      <c r="I14" s="246"/>
      <c r="J14" s="247"/>
    </row>
    <row r="15" spans="1:10" ht="15.75" customHeight="1">
      <c r="A15" s="248"/>
      <c r="B15" s="249"/>
      <c r="C15" s="249"/>
      <c r="D15" s="249"/>
      <c r="E15" s="249"/>
      <c r="F15" s="249"/>
      <c r="G15" s="249"/>
      <c r="H15" s="249"/>
      <c r="I15" s="249"/>
      <c r="J15" s="250"/>
    </row>
    <row r="16" spans="1:10" ht="15.75" customHeight="1">
      <c r="A16" s="251"/>
      <c r="B16" s="252"/>
      <c r="C16" s="252"/>
      <c r="D16" s="252"/>
      <c r="E16" s="252"/>
      <c r="F16" s="252"/>
      <c r="G16" s="252"/>
      <c r="H16" s="252"/>
      <c r="I16" s="252"/>
      <c r="J16" s="253"/>
    </row>
    <row r="17" spans="1:1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3" ht="15.75" customHeight="1">
      <c r="A18" s="239" t="s">
        <v>70</v>
      </c>
      <c r="B18" s="240"/>
      <c r="C18" s="240"/>
      <c r="D18" s="240"/>
      <c r="E18" s="240"/>
      <c r="F18" s="240"/>
      <c r="G18" s="240"/>
      <c r="H18" s="240"/>
      <c r="I18" s="240"/>
      <c r="J18" s="241"/>
    </row>
    <row r="19" spans="1:13" ht="12.75" customHeight="1">
      <c r="A19" s="225" t="s">
        <v>217</v>
      </c>
      <c r="B19" s="226"/>
      <c r="C19" s="226"/>
      <c r="D19" s="226"/>
      <c r="E19" s="226"/>
      <c r="F19" s="226"/>
      <c r="G19" s="226"/>
      <c r="H19" s="226"/>
      <c r="I19" s="226"/>
      <c r="J19" s="227"/>
    </row>
    <row r="20" spans="1:13">
      <c r="A20" s="228"/>
      <c r="B20" s="229"/>
      <c r="C20" s="229"/>
      <c r="D20" s="229"/>
      <c r="E20" s="229"/>
      <c r="F20" s="229"/>
      <c r="G20" s="229"/>
      <c r="H20" s="229"/>
      <c r="I20" s="229"/>
      <c r="J20" s="230"/>
    </row>
    <row r="21" spans="1:13">
      <c r="A21" s="231"/>
      <c r="B21" s="232"/>
      <c r="C21" s="232"/>
      <c r="D21" s="232"/>
      <c r="E21" s="232"/>
      <c r="F21" s="232"/>
      <c r="G21" s="232"/>
      <c r="H21" s="232"/>
      <c r="I21" s="232"/>
      <c r="J21" s="233"/>
    </row>
    <row r="22" spans="1:13" ht="13.5" customHeight="1"/>
    <row r="23" spans="1:13" ht="26.25" customHeight="1">
      <c r="A23" s="234" t="s">
        <v>0</v>
      </c>
      <c r="B23" s="235"/>
      <c r="C23" s="236"/>
      <c r="D23" s="7">
        <f>'Presupuesto de Egresos'!P63</f>
        <v>100</v>
      </c>
      <c r="F23" s="235" t="s">
        <v>1</v>
      </c>
      <c r="G23" s="235"/>
      <c r="H23" s="235"/>
      <c r="I23" s="7">
        <f>'Egresos Ejercidos Reales'!P63</f>
        <v>100</v>
      </c>
    </row>
    <row r="25" spans="1:13">
      <c r="A25" s="234" t="s">
        <v>2</v>
      </c>
      <c r="B25" s="235"/>
      <c r="C25" s="235"/>
      <c r="D25" s="63">
        <f>I23/D23</f>
        <v>1</v>
      </c>
      <c r="E25" s="8"/>
    </row>
    <row r="27" spans="1:13" s="3" customFormat="1">
      <c r="K27" s="1"/>
      <c r="L27" s="1"/>
      <c r="M27" s="1"/>
    </row>
    <row r="28" spans="1:13" s="3" customFormat="1">
      <c r="A28" s="9"/>
      <c r="B28" s="10"/>
      <c r="C28" s="10" t="s">
        <v>3</v>
      </c>
      <c r="D28" s="10"/>
      <c r="E28" s="11"/>
      <c r="G28" s="9"/>
      <c r="H28" s="10"/>
      <c r="I28" s="99" t="s">
        <v>63</v>
      </c>
      <c r="J28" s="11"/>
      <c r="K28" s="1"/>
      <c r="L28" s="1"/>
      <c r="M28" s="1"/>
    </row>
    <row r="29" spans="1:13" s="3" customFormat="1">
      <c r="A29" s="12" t="s">
        <v>4</v>
      </c>
      <c r="B29" s="237" t="s">
        <v>5</v>
      </c>
      <c r="C29" s="238"/>
      <c r="D29" s="13" t="s">
        <v>6</v>
      </c>
      <c r="E29" s="14"/>
      <c r="G29" s="12" t="s">
        <v>4</v>
      </c>
      <c r="H29" s="237" t="s">
        <v>65</v>
      </c>
      <c r="I29" s="238"/>
      <c r="J29" s="15" t="s">
        <v>7</v>
      </c>
      <c r="K29" s="1"/>
      <c r="L29" s="1"/>
      <c r="M29" s="1"/>
    </row>
    <row r="30" spans="1:13" s="3" customFormat="1">
      <c r="A30" s="16">
        <v>43131</v>
      </c>
      <c r="B30" s="223">
        <f>'Presupuesto de Egresos'!D63</f>
        <v>100</v>
      </c>
      <c r="C30" s="224"/>
      <c r="D30" s="223">
        <f>'Egresos Ejercidos Reales'!D63</f>
        <v>100</v>
      </c>
      <c r="E30" s="224"/>
      <c r="G30" s="16">
        <v>43131</v>
      </c>
      <c r="H30" s="16"/>
      <c r="I30" s="59">
        <f>('componentes POA'!I44+'componentes POA'!I101+'componentes POA'!I158+'componentes POA'!I216)/4</f>
        <v>4.3168281993965732E-2</v>
      </c>
      <c r="J30" s="63">
        <f>('componentes POA'!J44+'componentes POA'!J101+'componentes POA'!J158+'componentes POA'!J216)/4</f>
        <v>6.1379739897354131E-2</v>
      </c>
      <c r="K30" s="1"/>
      <c r="L30" s="1"/>
      <c r="M30" s="1"/>
    </row>
    <row r="31" spans="1:13" s="3" customFormat="1">
      <c r="A31" s="17">
        <v>43159</v>
      </c>
      <c r="B31" s="221">
        <f>'Presupuesto de Egresos'!E63</f>
        <v>0</v>
      </c>
      <c r="C31" s="222"/>
      <c r="D31" s="221">
        <f>'Egresos Ejercidos Reales'!E63</f>
        <v>0</v>
      </c>
      <c r="E31" s="222"/>
      <c r="G31" s="17">
        <v>43159</v>
      </c>
      <c r="H31" s="17"/>
      <c r="I31" s="60">
        <f>('componentes POA'!I45+'componentes POA'!I102+'componentes POA'!I159+'componentes POA'!I217)/4</f>
        <v>8.4152121704184735E-2</v>
      </c>
      <c r="J31" s="64">
        <f>('componentes POA'!J45+'componentes POA'!J102+'componentes POA'!J159+'componentes POA'!J217)/4</f>
        <v>0.13761026797122122</v>
      </c>
      <c r="K31" s="1"/>
      <c r="L31" s="1"/>
      <c r="M31" s="1"/>
    </row>
    <row r="32" spans="1:13" s="3" customFormat="1">
      <c r="A32" s="16">
        <v>43190</v>
      </c>
      <c r="B32" s="223">
        <f>'Presupuesto de Egresos'!F63</f>
        <v>0</v>
      </c>
      <c r="C32" s="224"/>
      <c r="D32" s="223">
        <f>'Egresos Ejercidos Reales'!F63</f>
        <v>0</v>
      </c>
      <c r="E32" s="224"/>
      <c r="G32" s="16">
        <v>43190</v>
      </c>
      <c r="H32" s="16"/>
      <c r="I32" s="59">
        <f>('componentes POA'!I46+'componentes POA'!I103+'componentes POA'!I160+'componentes POA'!I218)/4</f>
        <v>0.18803113882772884</v>
      </c>
      <c r="J32" s="63">
        <f>('componentes POA'!J46+'componentes POA'!J103+'componentes POA'!J160+'componentes POA'!J218)/4</f>
        <v>0.19416968810544794</v>
      </c>
      <c r="K32" s="1"/>
      <c r="L32" s="1"/>
      <c r="M32" s="1"/>
    </row>
    <row r="33" spans="1:13" s="3" customFormat="1">
      <c r="A33" s="17">
        <v>43220</v>
      </c>
      <c r="B33" s="221">
        <f>'Presupuesto de Egresos'!G63</f>
        <v>0</v>
      </c>
      <c r="C33" s="222"/>
      <c r="D33" s="221">
        <f>'Egresos Ejercidos Reales'!G63</f>
        <v>0</v>
      </c>
      <c r="E33" s="222"/>
      <c r="G33" s="17">
        <v>43220</v>
      </c>
      <c r="H33" s="17"/>
      <c r="I33" s="60">
        <f>('componentes POA'!I47+'componentes POA'!I104+'componentes POA'!I161+'componentes POA'!I219)/4</f>
        <v>0.24539419883753993</v>
      </c>
      <c r="J33" s="64">
        <f>('componentes POA'!J47+'componentes POA'!J104+'componentes POA'!J161+'componentes POA'!J219)/4</f>
        <v>0.24964708853386297</v>
      </c>
      <c r="K33" s="1"/>
      <c r="L33" s="1"/>
      <c r="M33" s="1"/>
    </row>
    <row r="34" spans="1:13" s="3" customFormat="1">
      <c r="A34" s="16">
        <v>43251</v>
      </c>
      <c r="B34" s="223">
        <f>'Presupuesto de Egresos'!H63</f>
        <v>0</v>
      </c>
      <c r="C34" s="224"/>
      <c r="D34" s="223">
        <f>'Egresos Ejercidos Reales'!H63</f>
        <v>0</v>
      </c>
      <c r="E34" s="224"/>
      <c r="G34" s="16">
        <v>43251</v>
      </c>
      <c r="H34" s="16"/>
      <c r="I34" s="59">
        <f>('componentes POA'!I48+'componentes POA'!I105+'componentes POA'!I162+'componentes POA'!I220)/4</f>
        <v>0.3021272299070879</v>
      </c>
      <c r="J34" s="63">
        <f>('componentes POA'!J48+'componentes POA'!J105+'componentes POA'!J162+'componentes POA'!J220)/4</f>
        <v>0.31590228151380412</v>
      </c>
      <c r="K34" s="1"/>
      <c r="L34" s="1"/>
      <c r="M34" s="1"/>
    </row>
    <row r="35" spans="1:13" s="3" customFormat="1">
      <c r="A35" s="17">
        <v>43281</v>
      </c>
      <c r="B35" s="221">
        <f>'Presupuesto de Egresos'!I63</f>
        <v>0</v>
      </c>
      <c r="C35" s="222"/>
      <c r="D35" s="221">
        <f>'Egresos Ejercidos Reales'!I63</f>
        <v>0</v>
      </c>
      <c r="E35" s="222"/>
      <c r="G35" s="17">
        <v>43281</v>
      </c>
      <c r="H35" s="17"/>
      <c r="I35" s="60">
        <f>('componentes POA'!I49+'componentes POA'!I106+'componentes POA'!I163+'componentes POA'!I221)/4</f>
        <v>0.36952760303157317</v>
      </c>
      <c r="J35" s="64">
        <f>('componentes POA'!J49+'componentes POA'!J106+'componentes POA'!J163+'componentes POA'!J221)/4</f>
        <v>0.3946629735700603</v>
      </c>
      <c r="K35" s="1"/>
      <c r="L35" s="1"/>
      <c r="M35" s="1"/>
    </row>
    <row r="36" spans="1:13" s="3" customFormat="1">
      <c r="A36" s="16">
        <v>43312</v>
      </c>
      <c r="B36" s="223">
        <f>'Presupuesto de Egresos'!J63</f>
        <v>0</v>
      </c>
      <c r="C36" s="224"/>
      <c r="D36" s="223">
        <f>'Egresos Ejercidos Reales'!J63</f>
        <v>0</v>
      </c>
      <c r="E36" s="224"/>
      <c r="G36" s="16">
        <v>43312</v>
      </c>
      <c r="H36" s="16"/>
      <c r="I36" s="59">
        <f>('componentes POA'!I50+'componentes POA'!I107+'componentes POA'!I164+'componentes POA'!I222)/4</f>
        <v>0.51702212260748548</v>
      </c>
      <c r="J36" s="63">
        <f>('componentes POA'!J50+'componentes POA'!J107+'componentes POA'!J164+'componentes POA'!J222)/4</f>
        <v>0.58134538049611195</v>
      </c>
      <c r="K36" s="1"/>
      <c r="L36" s="1"/>
      <c r="M36" s="1"/>
    </row>
    <row r="37" spans="1:13" s="3" customFormat="1">
      <c r="A37" s="17">
        <v>43343</v>
      </c>
      <c r="B37" s="221">
        <f>'Presupuesto de Egresos'!K63</f>
        <v>0</v>
      </c>
      <c r="C37" s="222"/>
      <c r="D37" s="221">
        <f>'Egresos Ejercidos Reales'!K63</f>
        <v>0</v>
      </c>
      <c r="E37" s="222"/>
      <c r="G37" s="17">
        <v>43343</v>
      </c>
      <c r="H37" s="17"/>
      <c r="I37" s="60">
        <f>('componentes POA'!I51+'componentes POA'!I108+'componentes POA'!I165+'componentes POA'!I223)/4</f>
        <v>0.60221737012653942</v>
      </c>
      <c r="J37" s="64">
        <f>('componentes POA'!J51+'componentes POA'!J108+'componentes POA'!J165+'componentes POA'!J223)/4</f>
        <v>0.72936868672065325</v>
      </c>
      <c r="K37" s="1"/>
      <c r="L37" s="1"/>
      <c r="M37" s="1"/>
    </row>
    <row r="38" spans="1:13" s="3" customFormat="1">
      <c r="A38" s="16">
        <v>43373</v>
      </c>
      <c r="B38" s="223">
        <f>'Presupuesto de Egresos'!L63</f>
        <v>0</v>
      </c>
      <c r="C38" s="224"/>
      <c r="D38" s="223">
        <f>'Egresos Ejercidos Reales'!L63</f>
        <v>0</v>
      </c>
      <c r="E38" s="224"/>
      <c r="G38" s="16">
        <v>43373</v>
      </c>
      <c r="H38" s="16"/>
      <c r="I38" s="59">
        <f>('componentes POA'!I52+'componentes POA'!I109+'componentes POA'!I166+'componentes POA'!I224)/4</f>
        <v>0.70235651574261315</v>
      </c>
      <c r="J38" s="63">
        <f>('componentes POA'!J52+'componentes POA'!J109+'componentes POA'!J166+'componentes POA'!J224)/4</f>
        <v>0.89151245782265098</v>
      </c>
      <c r="K38" s="1"/>
      <c r="L38" s="1"/>
      <c r="M38" s="1"/>
    </row>
    <row r="39" spans="1:13" s="3" customFormat="1">
      <c r="A39" s="17">
        <v>43404</v>
      </c>
      <c r="B39" s="221">
        <f>'Presupuesto de Egresos'!M63</f>
        <v>0</v>
      </c>
      <c r="C39" s="222"/>
      <c r="D39" s="221">
        <f>'Egresos Ejercidos Reales'!M63</f>
        <v>0</v>
      </c>
      <c r="E39" s="222"/>
      <c r="G39" s="17">
        <v>43404</v>
      </c>
      <c r="H39" s="17"/>
      <c r="I39" s="60">
        <f>('componentes POA'!I53+'componentes POA'!I110+'componentes POA'!I167+'componentes POA'!I225)/4</f>
        <v>0.79488611882587956</v>
      </c>
      <c r="J39" s="64">
        <f>('componentes POA'!J53+'componentes POA'!J110+'componentes POA'!J167+'componentes POA'!J225)/4</f>
        <v>0.89151245782265098</v>
      </c>
      <c r="K39" s="1"/>
      <c r="L39" s="1"/>
      <c r="M39" s="1"/>
    </row>
    <row r="40" spans="1:13" s="3" customFormat="1">
      <c r="A40" s="16">
        <v>43434</v>
      </c>
      <c r="B40" s="223">
        <f>'Presupuesto de Egresos'!N63</f>
        <v>0</v>
      </c>
      <c r="C40" s="224"/>
      <c r="D40" s="223">
        <f>'Egresos Ejercidos Reales'!N63</f>
        <v>0</v>
      </c>
      <c r="E40" s="224"/>
      <c r="G40" s="16">
        <v>43434</v>
      </c>
      <c r="H40" s="16"/>
      <c r="I40" s="59">
        <f>('componentes POA'!I54+'componentes POA'!I111+'componentes POA'!I168+'componentes POA'!I226)/4</f>
        <v>0.88960362817797312</v>
      </c>
      <c r="J40" s="63">
        <f>('componentes POA'!J54+'componentes POA'!J111+'componentes POA'!J168+'componentes POA'!J226)/4</f>
        <v>0.89151245782265098</v>
      </c>
      <c r="K40" s="1"/>
      <c r="L40" s="1"/>
      <c r="M40" s="1"/>
    </row>
    <row r="41" spans="1:13" s="3" customFormat="1">
      <c r="A41" s="17">
        <v>43465</v>
      </c>
      <c r="B41" s="221">
        <f>'Presupuesto de Egresos'!O63</f>
        <v>0</v>
      </c>
      <c r="C41" s="222"/>
      <c r="D41" s="221">
        <f>'Egresos Ejercidos Reales'!O63</f>
        <v>0</v>
      </c>
      <c r="E41" s="222"/>
      <c r="G41" s="17">
        <v>43465</v>
      </c>
      <c r="H41" s="17"/>
      <c r="I41" s="60">
        <f>('componentes POA'!I55+'componentes POA'!I112+'componentes POA'!I169+'componentes POA'!I227)/4</f>
        <v>1</v>
      </c>
      <c r="J41" s="64">
        <f>('componentes POA'!J55+'componentes POA'!J112+'componentes POA'!J169+'componentes POA'!J227)/4</f>
        <v>0.89151245782265098</v>
      </c>
      <c r="K41" s="1"/>
      <c r="L41" s="1"/>
      <c r="M41" s="1"/>
    </row>
    <row r="42" spans="1:13" s="3" customFormat="1">
      <c r="B42" s="219">
        <f>SUM(B30:C41)</f>
        <v>100</v>
      </c>
      <c r="C42" s="220"/>
      <c r="D42" s="219">
        <f>SUM(D30:E41)</f>
        <v>100</v>
      </c>
      <c r="E42" s="220"/>
      <c r="F42" s="18"/>
      <c r="H42" s="61"/>
      <c r="I42" s="62">
        <f>I41</f>
        <v>1</v>
      </c>
      <c r="J42" s="65">
        <f>J41</f>
        <v>0.89151245782265098</v>
      </c>
      <c r="K42" s="1"/>
      <c r="L42" s="1"/>
      <c r="M42" s="1"/>
    </row>
    <row r="45" spans="1:13">
      <c r="A45" s="216" t="s">
        <v>64</v>
      </c>
      <c r="B45" s="217"/>
      <c r="C45" s="218"/>
      <c r="D45" s="118" t="s">
        <v>75</v>
      </c>
      <c r="E45" s="119">
        <v>2</v>
      </c>
      <c r="F45" s="117" t="str">
        <f>VLOOKUP(E45,nombremes,2,FALSE)</f>
        <v>Febrero</v>
      </c>
      <c r="G45" s="216" t="s">
        <v>8</v>
      </c>
      <c r="H45" s="217"/>
      <c r="I45" s="218"/>
      <c r="J45" s="1"/>
    </row>
    <row r="46" spans="1:13">
      <c r="A46" s="204" t="s">
        <v>9</v>
      </c>
      <c r="B46" s="209"/>
      <c r="C46" s="205"/>
      <c r="D46" s="204" t="s">
        <v>65</v>
      </c>
      <c r="E46" s="205"/>
      <c r="F46" s="80" t="s">
        <v>7</v>
      </c>
      <c r="G46" s="204" t="s">
        <v>65</v>
      </c>
      <c r="H46" s="205"/>
      <c r="I46" s="80" t="s">
        <v>7</v>
      </c>
      <c r="J46" s="1"/>
    </row>
    <row r="47" spans="1:13">
      <c r="A47" s="206" t="str">
        <f>'componentes POA'!C3</f>
        <v>Estructura Organizacional de la Dirección Administrativa</v>
      </c>
      <c r="B47" s="207"/>
      <c r="C47" s="208"/>
      <c r="D47" s="83">
        <f>VLOOKUP($E$45,compo1,2,FALSE)</f>
        <v>2</v>
      </c>
      <c r="E47" s="82"/>
      <c r="F47" s="83">
        <f>VLOOKUP($E$45,compo1,3,FALSE)</f>
        <v>5</v>
      </c>
      <c r="G47" s="83">
        <f>VLOOKUP($E$45,compo1,5,FALSE)</f>
        <v>4</v>
      </c>
      <c r="H47" s="82"/>
      <c r="I47" s="84">
        <f>VLOOKUP($E$45,compo1,6,FALSE)</f>
        <v>7</v>
      </c>
      <c r="J47" s="1"/>
    </row>
    <row r="48" spans="1:13">
      <c r="A48" s="210" t="str">
        <f>'componentes POA'!C60</f>
        <v>Soporte y Resguardo Documental</v>
      </c>
      <c r="B48" s="211"/>
      <c r="C48" s="212"/>
      <c r="D48" s="83">
        <f>VLOOKUP($E$45,compo2,2,FALSE)</f>
        <v>400</v>
      </c>
      <c r="E48" s="82"/>
      <c r="F48" s="83">
        <f>VLOOKUP($E$45,compo2,3,FALSE)</f>
        <v>682</v>
      </c>
      <c r="G48" s="83">
        <f>VLOOKUP($E$45,compo2,5,FALSE)</f>
        <v>900</v>
      </c>
      <c r="H48" s="82"/>
      <c r="I48" s="84">
        <f>VLOOKUP($E$45,compo2,6,FALSE)</f>
        <v>1540</v>
      </c>
      <c r="J48" s="1"/>
    </row>
    <row r="49" spans="1:10">
      <c r="A49" s="210" t="str">
        <f>'componentes POA'!C117</f>
        <v>Fomentar el buen uso y resguardo de los bienes materiales</v>
      </c>
      <c r="B49" s="211"/>
      <c r="C49" s="212"/>
      <c r="D49" s="83">
        <f>VLOOKUP($E$45,compo3,2,FALSE)</f>
        <v>28</v>
      </c>
      <c r="E49" s="82"/>
      <c r="F49" s="83">
        <f>VLOOKUP($E$45,compo3,3,FALSE)</f>
        <v>47</v>
      </c>
      <c r="G49" s="83">
        <f>VLOOKUP($E$45,compo3,5,FALSE)</f>
        <v>48</v>
      </c>
      <c r="H49" s="82"/>
      <c r="I49" s="84">
        <f>VLOOKUP($E$45,compo3,6,FALSE)</f>
        <v>81</v>
      </c>
      <c r="J49" s="1"/>
    </row>
    <row r="50" spans="1:10">
      <c r="A50" s="213" t="str">
        <f>'componentes POA'!C174</f>
        <v>Estrategias para el uso adecuado de los equipos tecnologicos</v>
      </c>
      <c r="B50" s="214"/>
      <c r="C50" s="215"/>
      <c r="D50" s="83">
        <f>VLOOKUP($E$45,compo4,2,FALSE)</f>
        <v>23</v>
      </c>
      <c r="E50" s="82"/>
      <c r="F50" s="83">
        <f>VLOOKUP($E$45,compo4,3,FALSE)</f>
        <v>43</v>
      </c>
      <c r="G50" s="83">
        <f>VLOOKUP($E$45,compo4,5,FALSE)</f>
        <v>48</v>
      </c>
      <c r="H50" s="82"/>
      <c r="I50" s="84">
        <f>VLOOKUP($E$45,compo4,6,FALSE)</f>
        <v>65</v>
      </c>
      <c r="J50" s="1"/>
    </row>
    <row r="51" spans="1:10">
      <c r="A51" s="38"/>
      <c r="B51" s="38"/>
      <c r="C51" s="38"/>
      <c r="D51" s="113"/>
      <c r="E51" s="34"/>
      <c r="F51" s="113"/>
      <c r="G51" s="113"/>
      <c r="J51" s="1"/>
    </row>
    <row r="52" spans="1:10">
      <c r="A52" s="216" t="s">
        <v>10</v>
      </c>
      <c r="B52" s="217"/>
      <c r="C52" s="218"/>
      <c r="D52" s="8"/>
      <c r="E52" s="8"/>
      <c r="F52" s="19"/>
      <c r="G52" s="8"/>
      <c r="J52" s="8"/>
    </row>
    <row r="53" spans="1:10">
      <c r="A53" s="204" t="s">
        <v>9</v>
      </c>
      <c r="B53" s="209"/>
      <c r="C53" s="205"/>
      <c r="D53" s="204" t="s">
        <v>65</v>
      </c>
      <c r="E53" s="205"/>
      <c r="F53" s="19"/>
      <c r="G53" s="8"/>
      <c r="J53" s="8"/>
    </row>
    <row r="54" spans="1:10">
      <c r="A54" s="206" t="str">
        <f>A47</f>
        <v>Estructura Organizacional de la Dirección Administrativa</v>
      </c>
      <c r="B54" s="207"/>
      <c r="C54" s="208"/>
      <c r="D54" s="81">
        <v>0.25</v>
      </c>
      <c r="E54" s="104"/>
      <c r="F54" s="19"/>
      <c r="G54" s="8"/>
      <c r="J54" s="8"/>
    </row>
    <row r="55" spans="1:10" ht="12.75" customHeight="1">
      <c r="A55" s="206" t="str">
        <f>A48</f>
        <v>Soporte y Resguardo Documental</v>
      </c>
      <c r="B55" s="207"/>
      <c r="C55" s="208"/>
      <c r="D55" s="81">
        <v>0.25</v>
      </c>
      <c r="E55" s="104"/>
      <c r="F55" s="19"/>
      <c r="G55" s="8"/>
      <c r="J55" s="8"/>
    </row>
    <row r="56" spans="1:10" ht="12.75" customHeight="1">
      <c r="A56" s="206" t="str">
        <f>A49</f>
        <v>Fomentar el buen uso y resguardo de los bienes materiales</v>
      </c>
      <c r="B56" s="207"/>
      <c r="C56" s="208"/>
      <c r="D56" s="81">
        <v>0.25</v>
      </c>
      <c r="E56" s="104"/>
      <c r="F56" s="19"/>
      <c r="G56" s="8"/>
      <c r="J56" s="8"/>
    </row>
    <row r="57" spans="1:10">
      <c r="A57" s="206" t="str">
        <f>A50</f>
        <v>Estrategias para el uso adecuado de los equipos tecnologicos</v>
      </c>
      <c r="B57" s="207"/>
      <c r="C57" s="208"/>
      <c r="D57" s="81">
        <v>0.25</v>
      </c>
      <c r="E57" s="104"/>
      <c r="F57" s="19"/>
      <c r="G57" s="8"/>
      <c r="J57" s="8"/>
    </row>
    <row r="58" spans="1:10">
      <c r="A58" s="5"/>
      <c r="B58" s="5"/>
      <c r="C58" s="5"/>
      <c r="D58" s="102">
        <f>SUM(D54:D57)</f>
        <v>1</v>
      </c>
      <c r="E58" s="103"/>
      <c r="F58" s="19"/>
      <c r="G58" s="8"/>
      <c r="J58" s="8"/>
    </row>
    <row r="59" spans="1:10">
      <c r="A59" s="5"/>
      <c r="B59" s="5"/>
      <c r="C59" s="5"/>
      <c r="D59" s="8"/>
      <c r="E59" s="8"/>
      <c r="F59" s="19"/>
      <c r="G59" s="8"/>
      <c r="J59" s="8"/>
    </row>
    <row r="60" spans="1:10">
      <c r="A60" s="5"/>
      <c r="B60" s="5"/>
      <c r="C60" s="5"/>
      <c r="D60" s="8"/>
      <c r="E60" s="8"/>
      <c r="F60" s="19"/>
      <c r="G60" s="8"/>
      <c r="J60" s="8"/>
    </row>
    <row r="61" spans="1:10">
      <c r="A61" s="5"/>
      <c r="B61" s="5"/>
      <c r="C61" s="5"/>
      <c r="D61" s="8"/>
      <c r="E61" s="8"/>
      <c r="F61" s="19"/>
      <c r="G61" s="8"/>
      <c r="J61" s="8"/>
    </row>
    <row r="62" spans="1:10">
      <c r="A62" s="203"/>
      <c r="B62" s="203"/>
      <c r="C62" s="136"/>
      <c r="D62" s="203"/>
      <c r="E62" s="203"/>
      <c r="F62" s="203"/>
      <c r="I62" s="203"/>
      <c r="J62" s="203"/>
    </row>
    <row r="63" spans="1:10">
      <c r="A63" s="203"/>
      <c r="B63" s="203"/>
      <c r="C63" s="136"/>
      <c r="D63" s="203"/>
      <c r="E63" s="203"/>
      <c r="F63" s="203"/>
      <c r="I63" s="203"/>
      <c r="J63" s="203"/>
    </row>
  </sheetData>
  <sheetProtection sheet="1" objects="1" scenarios="1"/>
  <protectedRanges>
    <protectedRange sqref="I62:J63" name="revisa"/>
    <protectedRange sqref="A62:B63" name="elabora"/>
    <protectedRange sqref="D54:E57" name="usodeltiempo_1"/>
    <protectedRange sqref="E45" name="mes_1"/>
    <protectedRange sqref="A19:J21" name="vision"/>
    <protectedRange sqref="C9:J9" name="dependencia"/>
    <protectedRange sqref="C11:J11" name="arearesponsable"/>
    <protectedRange sqref="A14:J16" name="mision"/>
    <protectedRange sqref="D62:F63" name="autoriza"/>
  </protectedRanges>
  <mergeCells count="60">
    <mergeCell ref="A18:J18"/>
    <mergeCell ref="A7:J7"/>
    <mergeCell ref="C9:J9"/>
    <mergeCell ref="C11:J11"/>
    <mergeCell ref="A13:J13"/>
    <mergeCell ref="A14:J16"/>
    <mergeCell ref="A19:J21"/>
    <mergeCell ref="A23:C23"/>
    <mergeCell ref="F23:H23"/>
    <mergeCell ref="A25:C25"/>
    <mergeCell ref="B29:C29"/>
    <mergeCell ref="H29:I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A45:C45"/>
    <mergeCell ref="G45:I45"/>
    <mergeCell ref="A46:C46"/>
    <mergeCell ref="D46:E46"/>
    <mergeCell ref="G46:H46"/>
    <mergeCell ref="A47:C47"/>
    <mergeCell ref="A48:C48"/>
    <mergeCell ref="A49:C49"/>
    <mergeCell ref="A50:C50"/>
    <mergeCell ref="A52:C52"/>
    <mergeCell ref="A62:B62"/>
    <mergeCell ref="A63:B63"/>
    <mergeCell ref="I62:J62"/>
    <mergeCell ref="I63:J63"/>
    <mergeCell ref="D53:E53"/>
    <mergeCell ref="D62:F62"/>
    <mergeCell ref="D63:F63"/>
    <mergeCell ref="A54:C54"/>
    <mergeCell ref="A55:C55"/>
    <mergeCell ref="A56:C56"/>
    <mergeCell ref="A57:C57"/>
    <mergeCell ref="A53:C53"/>
  </mergeCells>
  <pageMargins left="0.55000000000000004" right="0.44" top="0.76" bottom="0.75" header="0.3" footer="0.3"/>
  <pageSetup paperSize="12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0"/>
  <sheetViews>
    <sheetView tabSelected="1" topLeftCell="A229" zoomScale="150" zoomScaleNormal="150" workbookViewId="0">
      <selection activeCell="D318" sqref="D318"/>
    </sheetView>
  </sheetViews>
  <sheetFormatPr baseColWidth="10" defaultColWidth="11.42578125" defaultRowHeight="12.75"/>
  <cols>
    <col min="1" max="1" width="14.85546875" style="3" customWidth="1"/>
    <col min="2" max="2" width="2.5703125" style="3" customWidth="1"/>
    <col min="3" max="3" width="11.42578125" style="3" customWidth="1"/>
    <col min="4" max="4" width="11.42578125" style="3"/>
    <col min="5" max="5" width="2.5703125" style="3" customWidth="1"/>
    <col min="6" max="6" width="11.42578125" style="3" customWidth="1"/>
    <col min="7" max="7" width="11.42578125" style="3"/>
    <col min="8" max="8" width="1.7109375" style="3" customWidth="1"/>
    <col min="9" max="9" width="12" style="3" customWidth="1"/>
    <col min="10" max="10" width="11.42578125" style="3"/>
    <col min="11" max="16384" width="11.42578125" style="1"/>
  </cols>
  <sheetData>
    <row r="1" spans="1:10">
      <c r="A1" s="67"/>
      <c r="B1" s="67"/>
      <c r="C1" s="68" t="s">
        <v>38</v>
      </c>
      <c r="D1" s="67" t="str">
        <f>C3</f>
        <v>Estructura Organizacional de la Dirección Administrativa</v>
      </c>
      <c r="E1" s="67"/>
      <c r="F1" s="67"/>
      <c r="G1" s="67"/>
      <c r="H1" s="67"/>
      <c r="I1" s="67"/>
      <c r="J1" s="67"/>
    </row>
    <row r="2" spans="1:10">
      <c r="I2" s="271" t="s">
        <v>203</v>
      </c>
      <c r="J2" s="272"/>
    </row>
    <row r="3" spans="1:10">
      <c r="A3" s="2" t="s">
        <v>11</v>
      </c>
      <c r="C3" s="265" t="s">
        <v>238</v>
      </c>
      <c r="D3" s="266"/>
      <c r="E3" s="266"/>
      <c r="F3" s="266"/>
      <c r="G3" s="267"/>
      <c r="H3" s="20"/>
      <c r="I3" s="134" t="s">
        <v>79</v>
      </c>
      <c r="J3" s="137">
        <f>beneficiarios!N8</f>
        <v>0</v>
      </c>
    </row>
    <row r="4" spans="1:10">
      <c r="A4" s="2" t="s">
        <v>12</v>
      </c>
      <c r="C4" s="265" t="s">
        <v>220</v>
      </c>
      <c r="D4" s="266"/>
      <c r="E4" s="266"/>
      <c r="F4" s="266"/>
      <c r="G4" s="267"/>
      <c r="H4" s="20"/>
      <c r="I4" s="134" t="s">
        <v>200</v>
      </c>
      <c r="J4" s="190">
        <f>beneficiarios!N9</f>
        <v>0</v>
      </c>
    </row>
    <row r="5" spans="1:10">
      <c r="A5" s="131" t="s">
        <v>13</v>
      </c>
      <c r="C5" s="265" t="s">
        <v>218</v>
      </c>
      <c r="D5" s="266"/>
      <c r="E5" s="266"/>
      <c r="F5" s="266"/>
      <c r="G5" s="267"/>
      <c r="H5" s="20"/>
      <c r="I5" s="135" t="s">
        <v>201</v>
      </c>
      <c r="J5" s="190">
        <f>beneficiarios!N10</f>
        <v>0</v>
      </c>
    </row>
    <row r="6" spans="1:10" ht="25.5">
      <c r="A6" s="131" t="s">
        <v>208</v>
      </c>
      <c r="B6" s="139"/>
      <c r="C6" s="268" t="s">
        <v>219</v>
      </c>
      <c r="D6" s="269"/>
      <c r="E6" s="269"/>
      <c r="F6" s="269"/>
      <c r="G6" s="270"/>
      <c r="H6" s="20"/>
      <c r="I6" s="135" t="s">
        <v>202</v>
      </c>
      <c r="J6" s="190">
        <f>beneficiarios!N11</f>
        <v>0</v>
      </c>
    </row>
    <row r="7" spans="1:10">
      <c r="A7" s="1"/>
    </row>
    <row r="8" spans="1:10">
      <c r="A8" s="2" t="s">
        <v>14</v>
      </c>
      <c r="C8" s="254">
        <v>43101</v>
      </c>
      <c r="D8" s="255"/>
      <c r="F8" s="130" t="s">
        <v>15</v>
      </c>
      <c r="G8" s="40"/>
      <c r="I8" s="254">
        <v>43465</v>
      </c>
      <c r="J8" s="255"/>
    </row>
    <row r="10" spans="1:10" ht="12.75" customHeight="1">
      <c r="A10" s="256" t="s">
        <v>73</v>
      </c>
      <c r="B10" s="257"/>
      <c r="C10" s="254">
        <v>43373</v>
      </c>
      <c r="D10" s="255"/>
      <c r="E10" s="20"/>
      <c r="F10" s="264" t="s">
        <v>209</v>
      </c>
      <c r="G10" s="264"/>
      <c r="H10" s="264"/>
      <c r="I10" s="258" t="s">
        <v>115</v>
      </c>
      <c r="J10" s="259"/>
    </row>
    <row r="11" spans="1:10" ht="13.5" thickBot="1"/>
    <row r="12" spans="1:10" ht="25.5" customHeight="1" thickBot="1">
      <c r="A12" s="260" t="s">
        <v>78</v>
      </c>
      <c r="B12" s="261"/>
      <c r="C12" s="262" t="s">
        <v>304</v>
      </c>
      <c r="D12" s="263"/>
      <c r="E12" s="260" t="s">
        <v>74</v>
      </c>
      <c r="F12" s="261"/>
      <c r="G12" s="262" t="s">
        <v>305</v>
      </c>
      <c r="H12" s="263"/>
      <c r="I12" s="127" t="s">
        <v>82</v>
      </c>
      <c r="J12" s="128" t="s">
        <v>110</v>
      </c>
    </row>
    <row r="14" spans="1:10">
      <c r="A14" s="21" t="s">
        <v>71</v>
      </c>
      <c r="C14" s="286" t="s">
        <v>221</v>
      </c>
      <c r="D14" s="287"/>
      <c r="E14" s="287"/>
      <c r="F14" s="287"/>
      <c r="G14" s="287"/>
      <c r="H14" s="287"/>
      <c r="I14" s="287"/>
      <c r="J14" s="288"/>
    </row>
    <row r="15" spans="1:10">
      <c r="A15" s="22"/>
      <c r="C15" s="289"/>
      <c r="D15" s="290"/>
      <c r="E15" s="290"/>
      <c r="F15" s="290"/>
      <c r="G15" s="290"/>
      <c r="H15" s="290"/>
      <c r="I15" s="290"/>
      <c r="J15" s="291"/>
    </row>
    <row r="16" spans="1:10">
      <c r="A16" s="1"/>
      <c r="C16" s="289"/>
      <c r="D16" s="290"/>
      <c r="E16" s="290"/>
      <c r="F16" s="290"/>
      <c r="G16" s="290"/>
      <c r="H16" s="290"/>
      <c r="I16" s="290"/>
      <c r="J16" s="291"/>
    </row>
    <row r="17" spans="1:10">
      <c r="A17" s="1"/>
      <c r="C17" s="292"/>
      <c r="D17" s="293"/>
      <c r="E17" s="293"/>
      <c r="F17" s="293"/>
      <c r="G17" s="293"/>
      <c r="H17" s="293"/>
      <c r="I17" s="293"/>
      <c r="J17" s="294"/>
    </row>
    <row r="19" spans="1:10">
      <c r="A19" s="21" t="s">
        <v>36</v>
      </c>
      <c r="C19" s="54" t="s">
        <v>222</v>
      </c>
      <c r="D19" s="85"/>
      <c r="E19" s="85"/>
      <c r="F19" s="85"/>
      <c r="G19" s="85"/>
      <c r="H19" s="85"/>
      <c r="I19" s="85"/>
      <c r="J19" s="86"/>
    </row>
    <row r="20" spans="1:10">
      <c r="A20" s="22" t="s">
        <v>37</v>
      </c>
      <c r="C20" s="129" t="s">
        <v>223</v>
      </c>
      <c r="D20" s="87"/>
      <c r="E20" s="87"/>
      <c r="F20" s="87"/>
      <c r="G20" s="87"/>
      <c r="H20" s="87"/>
      <c r="I20" s="87"/>
      <c r="J20" s="88"/>
    </row>
    <row r="21" spans="1:10">
      <c r="C21" s="129" t="s">
        <v>224</v>
      </c>
      <c r="D21" s="87"/>
      <c r="E21" s="87"/>
      <c r="F21" s="87"/>
      <c r="G21" s="87"/>
      <c r="H21" s="87"/>
      <c r="I21" s="87"/>
      <c r="J21" s="88"/>
    </row>
    <row r="22" spans="1:10">
      <c r="C22" s="129" t="s">
        <v>225</v>
      </c>
      <c r="D22" s="87"/>
      <c r="E22" s="87"/>
      <c r="F22" s="87"/>
      <c r="G22" s="87"/>
      <c r="H22" s="87"/>
      <c r="I22" s="87"/>
      <c r="J22" s="88"/>
    </row>
    <row r="23" spans="1:10">
      <c r="C23" s="53"/>
      <c r="D23" s="89"/>
      <c r="E23" s="89"/>
      <c r="F23" s="89"/>
      <c r="G23" s="89"/>
      <c r="H23" s="89"/>
      <c r="I23" s="89"/>
      <c r="J23" s="90"/>
    </row>
    <row r="25" spans="1:10">
      <c r="A25" s="21" t="s">
        <v>35</v>
      </c>
      <c r="C25" s="54" t="s">
        <v>227</v>
      </c>
      <c r="D25" s="85"/>
      <c r="E25" s="85"/>
      <c r="F25" s="85"/>
      <c r="G25" s="85"/>
      <c r="H25" s="85"/>
      <c r="I25" s="85"/>
      <c r="J25" s="86"/>
    </row>
    <row r="26" spans="1:10">
      <c r="A26" s="22"/>
      <c r="C26" s="129" t="s">
        <v>226</v>
      </c>
      <c r="D26" s="87"/>
      <c r="E26" s="87"/>
      <c r="F26" s="87"/>
      <c r="G26" s="87"/>
      <c r="H26" s="87"/>
      <c r="I26" s="87"/>
      <c r="J26" s="88"/>
    </row>
    <row r="27" spans="1:10">
      <c r="C27" s="129" t="s">
        <v>228</v>
      </c>
      <c r="D27" s="87"/>
      <c r="E27" s="87"/>
      <c r="F27" s="87"/>
      <c r="G27" s="87"/>
      <c r="H27" s="87"/>
      <c r="I27" s="87"/>
      <c r="J27" s="88"/>
    </row>
    <row r="28" spans="1:10">
      <c r="C28" s="129" t="s">
        <v>229</v>
      </c>
      <c r="D28" s="87"/>
      <c r="E28" s="87"/>
      <c r="F28" s="87"/>
      <c r="G28" s="87"/>
      <c r="H28" s="87"/>
      <c r="I28" s="87"/>
      <c r="J28" s="88"/>
    </row>
    <row r="29" spans="1:10">
      <c r="C29" s="129" t="s">
        <v>230</v>
      </c>
      <c r="D29" s="89"/>
      <c r="E29" s="89"/>
      <c r="F29" s="89"/>
      <c r="G29" s="89"/>
      <c r="H29" s="89"/>
      <c r="I29" s="89"/>
      <c r="J29" s="90"/>
    </row>
    <row r="31" spans="1:10">
      <c r="A31" s="21" t="s">
        <v>17</v>
      </c>
      <c r="C31" s="54" t="s">
        <v>231</v>
      </c>
      <c r="D31" s="91"/>
      <c r="E31" s="91"/>
      <c r="F31" s="91"/>
      <c r="G31" s="91"/>
      <c r="H31" s="91"/>
      <c r="I31" s="91"/>
      <c r="J31" s="92"/>
    </row>
    <row r="32" spans="1:10">
      <c r="A32" s="22"/>
      <c r="C32" s="55" t="s">
        <v>232</v>
      </c>
      <c r="D32" s="93"/>
      <c r="E32" s="93"/>
      <c r="F32" s="93"/>
      <c r="G32" s="93"/>
      <c r="H32" s="93"/>
      <c r="I32" s="93"/>
      <c r="J32" s="94"/>
    </row>
    <row r="33" spans="1:10">
      <c r="C33" s="129" t="s">
        <v>233</v>
      </c>
      <c r="D33" s="93"/>
      <c r="E33" s="93"/>
      <c r="F33" s="93"/>
      <c r="G33" s="93"/>
      <c r="H33" s="93"/>
      <c r="I33" s="93"/>
      <c r="J33" s="94"/>
    </row>
    <row r="34" spans="1:10">
      <c r="C34" s="129" t="s">
        <v>235</v>
      </c>
      <c r="D34" s="93"/>
      <c r="E34" s="93"/>
      <c r="F34" s="93"/>
      <c r="G34" s="93"/>
      <c r="H34" s="93"/>
      <c r="I34" s="93"/>
      <c r="J34" s="94"/>
    </row>
    <row r="35" spans="1:10">
      <c r="C35" s="55" t="s">
        <v>234</v>
      </c>
      <c r="D35" s="93"/>
      <c r="E35" s="93"/>
      <c r="F35" s="93"/>
      <c r="G35" s="93"/>
      <c r="H35" s="93"/>
      <c r="I35" s="93"/>
      <c r="J35" s="94"/>
    </row>
    <row r="36" spans="1:10">
      <c r="C36" s="129" t="s">
        <v>236</v>
      </c>
      <c r="D36" s="93"/>
      <c r="E36" s="93"/>
      <c r="F36" s="93"/>
      <c r="G36" s="93"/>
      <c r="H36" s="93"/>
      <c r="I36" s="93"/>
      <c r="J36" s="94"/>
    </row>
    <row r="37" spans="1:10">
      <c r="C37" s="55"/>
      <c r="D37" s="93"/>
      <c r="E37" s="93"/>
      <c r="F37" s="93"/>
      <c r="G37" s="93"/>
      <c r="H37" s="93"/>
      <c r="I37" s="93"/>
      <c r="J37" s="94"/>
    </row>
    <row r="38" spans="1:10">
      <c r="C38" s="57"/>
      <c r="D38" s="96"/>
      <c r="E38" s="96"/>
      <c r="F38" s="96"/>
      <c r="G38" s="96"/>
      <c r="H38" s="96"/>
      <c r="I38" s="96"/>
      <c r="J38" s="97"/>
    </row>
    <row r="40" spans="1:10">
      <c r="A40" s="2" t="s">
        <v>18</v>
      </c>
      <c r="C40" s="295">
        <v>0</v>
      </c>
      <c r="D40" s="296"/>
      <c r="F40" s="284" t="s">
        <v>19</v>
      </c>
      <c r="G40" s="285"/>
      <c r="I40" s="295">
        <v>0</v>
      </c>
      <c r="J40" s="296"/>
    </row>
    <row r="41" spans="1:10">
      <c r="A41" s="4"/>
      <c r="B41" s="1"/>
      <c r="C41" s="106"/>
      <c r="D41" s="106"/>
      <c r="E41" s="1"/>
      <c r="F41" s="106"/>
      <c r="G41" s="106"/>
      <c r="I41" s="8"/>
      <c r="J41" s="8"/>
    </row>
    <row r="42" spans="1:10">
      <c r="A42" s="23"/>
      <c r="B42" s="98" t="s">
        <v>64</v>
      </c>
      <c r="C42" s="10"/>
      <c r="D42" s="10"/>
      <c r="E42" s="11"/>
      <c r="G42" s="18"/>
      <c r="H42" s="1"/>
      <c r="I42" s="1"/>
      <c r="J42" s="1"/>
    </row>
    <row r="43" spans="1:10">
      <c r="A43" s="42" t="s">
        <v>4</v>
      </c>
      <c r="B43" s="43"/>
      <c r="C43" s="105" t="s">
        <v>65</v>
      </c>
      <c r="D43" s="42" t="s">
        <v>77</v>
      </c>
      <c r="E43" s="51"/>
      <c r="F43" s="100" t="s">
        <v>66</v>
      </c>
      <c r="G43" s="45" t="s">
        <v>20</v>
      </c>
      <c r="H43" s="43"/>
      <c r="I43" s="44" t="s">
        <v>21</v>
      </c>
      <c r="J43" s="44" t="s">
        <v>22</v>
      </c>
    </row>
    <row r="44" spans="1:10">
      <c r="A44" s="16">
        <v>43131</v>
      </c>
      <c r="B44" s="121">
        <v>1</v>
      </c>
      <c r="C44" s="24">
        <v>2</v>
      </c>
      <c r="D44" s="115">
        <v>2</v>
      </c>
      <c r="E44" s="120"/>
      <c r="F44" s="25">
        <f>C44</f>
        <v>2</v>
      </c>
      <c r="G44" s="26">
        <f>D44</f>
        <v>2</v>
      </c>
      <c r="H44" s="27"/>
      <c r="I44" s="28">
        <f t="shared" ref="I44:J55" si="0">F44/$F$56</f>
        <v>2.5974025974025976E-2</v>
      </c>
      <c r="J44" s="28">
        <f t="shared" si="0"/>
        <v>2.5974025974025976E-2</v>
      </c>
    </row>
    <row r="45" spans="1:10">
      <c r="A45" s="17">
        <v>43159</v>
      </c>
      <c r="B45" s="122">
        <v>2</v>
      </c>
      <c r="C45" s="15">
        <v>2</v>
      </c>
      <c r="D45" s="114">
        <v>5</v>
      </c>
      <c r="E45" s="14"/>
      <c r="F45" s="29">
        <f t="shared" ref="F45:G55" si="1">C45+F44</f>
        <v>4</v>
      </c>
      <c r="G45" s="30">
        <f t="shared" si="1"/>
        <v>7</v>
      </c>
      <c r="H45" s="31"/>
      <c r="I45" s="32">
        <f t="shared" si="0"/>
        <v>5.1948051948051951E-2</v>
      </c>
      <c r="J45" s="32">
        <f t="shared" si="0"/>
        <v>9.0909090909090912E-2</v>
      </c>
    </row>
    <row r="46" spans="1:10">
      <c r="A46" s="16">
        <v>43190</v>
      </c>
      <c r="B46" s="121">
        <v>3</v>
      </c>
      <c r="C46" s="24">
        <v>20</v>
      </c>
      <c r="D46" s="115">
        <v>3</v>
      </c>
      <c r="E46" s="120"/>
      <c r="F46" s="25">
        <f t="shared" si="1"/>
        <v>24</v>
      </c>
      <c r="G46" s="26">
        <f t="shared" si="1"/>
        <v>10</v>
      </c>
      <c r="H46" s="27"/>
      <c r="I46" s="28">
        <f t="shared" si="0"/>
        <v>0.31168831168831168</v>
      </c>
      <c r="J46" s="28">
        <f t="shared" si="0"/>
        <v>0.12987012987012986</v>
      </c>
    </row>
    <row r="47" spans="1:10">
      <c r="A47" s="17">
        <v>43220</v>
      </c>
      <c r="B47" s="122">
        <v>4</v>
      </c>
      <c r="C47" s="15">
        <v>2</v>
      </c>
      <c r="D47" s="114">
        <v>3</v>
      </c>
      <c r="E47" s="14"/>
      <c r="F47" s="29">
        <f t="shared" si="1"/>
        <v>26</v>
      </c>
      <c r="G47" s="30">
        <f t="shared" si="1"/>
        <v>13</v>
      </c>
      <c r="H47" s="31"/>
      <c r="I47" s="32">
        <f t="shared" si="0"/>
        <v>0.33766233766233766</v>
      </c>
      <c r="J47" s="32">
        <f t="shared" si="0"/>
        <v>0.16883116883116883</v>
      </c>
    </row>
    <row r="48" spans="1:10">
      <c r="A48" s="16">
        <v>43251</v>
      </c>
      <c r="B48" s="121">
        <v>5</v>
      </c>
      <c r="C48" s="24">
        <v>4</v>
      </c>
      <c r="D48" s="115">
        <v>4</v>
      </c>
      <c r="E48" s="120"/>
      <c r="F48" s="25">
        <f t="shared" si="1"/>
        <v>30</v>
      </c>
      <c r="G48" s="26">
        <f t="shared" si="1"/>
        <v>17</v>
      </c>
      <c r="H48" s="27"/>
      <c r="I48" s="28">
        <f t="shared" si="0"/>
        <v>0.38961038961038963</v>
      </c>
      <c r="J48" s="28">
        <f t="shared" si="0"/>
        <v>0.22077922077922077</v>
      </c>
    </row>
    <row r="49" spans="1:10">
      <c r="A49" s="17">
        <v>43281</v>
      </c>
      <c r="B49" s="122">
        <v>6</v>
      </c>
      <c r="C49" s="15">
        <v>2</v>
      </c>
      <c r="D49" s="114">
        <v>6</v>
      </c>
      <c r="E49" s="14"/>
      <c r="F49" s="29">
        <f t="shared" si="1"/>
        <v>32</v>
      </c>
      <c r="G49" s="30">
        <f t="shared" si="1"/>
        <v>23</v>
      </c>
      <c r="H49" s="31"/>
      <c r="I49" s="32">
        <f t="shared" si="0"/>
        <v>0.41558441558441561</v>
      </c>
      <c r="J49" s="32">
        <f t="shared" si="0"/>
        <v>0.29870129870129869</v>
      </c>
    </row>
    <row r="50" spans="1:10">
      <c r="A50" s="16">
        <v>43312</v>
      </c>
      <c r="B50" s="121">
        <v>7</v>
      </c>
      <c r="C50" s="24">
        <v>25</v>
      </c>
      <c r="D50" s="115">
        <v>34</v>
      </c>
      <c r="E50" s="120"/>
      <c r="F50" s="25">
        <f t="shared" si="1"/>
        <v>57</v>
      </c>
      <c r="G50" s="26">
        <f t="shared" si="1"/>
        <v>57</v>
      </c>
      <c r="H50" s="27"/>
      <c r="I50" s="28">
        <f t="shared" si="0"/>
        <v>0.74025974025974028</v>
      </c>
      <c r="J50" s="28">
        <f t="shared" si="0"/>
        <v>0.74025974025974028</v>
      </c>
    </row>
    <row r="51" spans="1:10">
      <c r="A51" s="17">
        <v>43343</v>
      </c>
      <c r="B51" s="122">
        <v>8</v>
      </c>
      <c r="C51" s="15">
        <v>2</v>
      </c>
      <c r="D51" s="114">
        <v>18</v>
      </c>
      <c r="E51" s="14"/>
      <c r="F51" s="29">
        <f t="shared" si="1"/>
        <v>59</v>
      </c>
      <c r="G51" s="30">
        <f t="shared" si="1"/>
        <v>75</v>
      </c>
      <c r="H51" s="31"/>
      <c r="I51" s="32">
        <f t="shared" si="0"/>
        <v>0.76623376623376627</v>
      </c>
      <c r="J51" s="32">
        <f t="shared" si="0"/>
        <v>0.97402597402597402</v>
      </c>
    </row>
    <row r="52" spans="1:10">
      <c r="A52" s="16">
        <v>43373</v>
      </c>
      <c r="B52" s="121">
        <v>9</v>
      </c>
      <c r="C52" s="24">
        <v>3</v>
      </c>
      <c r="D52" s="115">
        <v>21</v>
      </c>
      <c r="E52" s="120"/>
      <c r="F52" s="25">
        <f t="shared" si="1"/>
        <v>62</v>
      </c>
      <c r="G52" s="26">
        <f t="shared" si="1"/>
        <v>96</v>
      </c>
      <c r="H52" s="27"/>
      <c r="I52" s="28">
        <f t="shared" si="0"/>
        <v>0.80519480519480524</v>
      </c>
      <c r="J52" s="28">
        <f t="shared" si="0"/>
        <v>1.2467532467532467</v>
      </c>
    </row>
    <row r="53" spans="1:10">
      <c r="A53" s="17">
        <v>43404</v>
      </c>
      <c r="B53" s="122">
        <v>10</v>
      </c>
      <c r="C53" s="15">
        <v>4</v>
      </c>
      <c r="D53" s="114"/>
      <c r="E53" s="14"/>
      <c r="F53" s="29">
        <f t="shared" si="1"/>
        <v>66</v>
      </c>
      <c r="G53" s="30">
        <f t="shared" si="1"/>
        <v>96</v>
      </c>
      <c r="H53" s="31"/>
      <c r="I53" s="32">
        <f t="shared" si="0"/>
        <v>0.8571428571428571</v>
      </c>
      <c r="J53" s="32">
        <f t="shared" si="0"/>
        <v>1.2467532467532467</v>
      </c>
    </row>
    <row r="54" spans="1:10">
      <c r="A54" s="16">
        <v>43434</v>
      </c>
      <c r="B54" s="121">
        <v>11</v>
      </c>
      <c r="C54" s="24">
        <v>5</v>
      </c>
      <c r="D54" s="115"/>
      <c r="E54" s="120"/>
      <c r="F54" s="25">
        <f t="shared" si="1"/>
        <v>71</v>
      </c>
      <c r="G54" s="26">
        <f t="shared" si="1"/>
        <v>96</v>
      </c>
      <c r="H54" s="27"/>
      <c r="I54" s="28">
        <f t="shared" si="0"/>
        <v>0.92207792207792205</v>
      </c>
      <c r="J54" s="28">
        <f t="shared" si="0"/>
        <v>1.2467532467532467</v>
      </c>
    </row>
    <row r="55" spans="1:10">
      <c r="A55" s="17">
        <v>43465</v>
      </c>
      <c r="B55" s="122">
        <v>12</v>
      </c>
      <c r="C55" s="15">
        <v>6</v>
      </c>
      <c r="D55" s="114"/>
      <c r="E55" s="14"/>
      <c r="F55" s="29">
        <f t="shared" si="1"/>
        <v>77</v>
      </c>
      <c r="G55" s="30">
        <f t="shared" si="1"/>
        <v>96</v>
      </c>
      <c r="H55" s="31"/>
      <c r="I55" s="32">
        <f t="shared" si="0"/>
        <v>1</v>
      </c>
      <c r="J55" s="32">
        <f t="shared" si="0"/>
        <v>1.2467532467532467</v>
      </c>
    </row>
    <row r="56" spans="1:10">
      <c r="A56" s="46" t="s">
        <v>23</v>
      </c>
      <c r="B56" s="123">
        <v>13</v>
      </c>
      <c r="C56" s="44">
        <f>SUM(C44:C55)</f>
        <v>77</v>
      </c>
      <c r="D56" s="42">
        <f>SUM(D44:D55)</f>
        <v>96</v>
      </c>
      <c r="E56" s="51"/>
      <c r="F56" s="47">
        <f>F55</f>
        <v>77</v>
      </c>
      <c r="G56" s="48">
        <f>G55</f>
        <v>96</v>
      </c>
      <c r="H56" s="49"/>
      <c r="I56" s="50">
        <f>I55</f>
        <v>1</v>
      </c>
      <c r="J56" s="50">
        <f>J55</f>
        <v>1.2467532467532467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7"/>
      <c r="B58" s="67"/>
      <c r="C58" s="68" t="s">
        <v>39</v>
      </c>
      <c r="D58" s="67" t="str">
        <f>C60</f>
        <v>Soporte y Resguardo Documental</v>
      </c>
      <c r="E58" s="67"/>
      <c r="F58" s="67"/>
      <c r="G58" s="67"/>
      <c r="H58" s="67"/>
      <c r="I58" s="67"/>
      <c r="J58" s="67"/>
    </row>
    <row r="59" spans="1:10">
      <c r="I59" s="271" t="s">
        <v>203</v>
      </c>
      <c r="J59" s="272"/>
    </row>
    <row r="60" spans="1:10">
      <c r="A60" s="2" t="s">
        <v>11</v>
      </c>
      <c r="C60" s="265" t="s">
        <v>237</v>
      </c>
      <c r="D60" s="266"/>
      <c r="E60" s="266"/>
      <c r="F60" s="266"/>
      <c r="G60" s="266"/>
      <c r="H60" s="66"/>
      <c r="I60" s="134" t="s">
        <v>79</v>
      </c>
      <c r="J60" s="137">
        <f>beneficiarios!N16</f>
        <v>0</v>
      </c>
    </row>
    <row r="61" spans="1:10">
      <c r="A61" s="2" t="s">
        <v>12</v>
      </c>
      <c r="C61" s="265" t="s">
        <v>220</v>
      </c>
      <c r="D61" s="266"/>
      <c r="E61" s="266"/>
      <c r="F61" s="266"/>
      <c r="G61" s="267"/>
      <c r="H61" s="66"/>
      <c r="I61" s="134" t="s">
        <v>200</v>
      </c>
      <c r="J61" s="190">
        <f>beneficiarios!N17</f>
        <v>0</v>
      </c>
    </row>
    <row r="62" spans="1:10">
      <c r="A62" s="131" t="s">
        <v>13</v>
      </c>
      <c r="C62" s="265" t="s">
        <v>218</v>
      </c>
      <c r="D62" s="266"/>
      <c r="E62" s="266"/>
      <c r="F62" s="266"/>
      <c r="G62" s="267"/>
      <c r="H62" s="66"/>
      <c r="I62" s="135" t="s">
        <v>201</v>
      </c>
      <c r="J62" s="190">
        <f>beneficiarios!N18</f>
        <v>0</v>
      </c>
    </row>
    <row r="63" spans="1:10" ht="25.5">
      <c r="A63" s="138" t="s">
        <v>208</v>
      </c>
      <c r="B63" s="139"/>
      <c r="C63" s="268" t="s">
        <v>219</v>
      </c>
      <c r="D63" s="269"/>
      <c r="E63" s="269"/>
      <c r="F63" s="269"/>
      <c r="G63" s="270"/>
      <c r="H63" s="66"/>
      <c r="I63" s="135" t="s">
        <v>202</v>
      </c>
      <c r="J63" s="190">
        <f>beneficiarios!N19</f>
        <v>0</v>
      </c>
    </row>
    <row r="64" spans="1:10">
      <c r="A64" s="1"/>
    </row>
    <row r="65" spans="1:10">
      <c r="A65" s="2" t="s">
        <v>14</v>
      </c>
      <c r="C65" s="254">
        <v>43101</v>
      </c>
      <c r="D65" s="296"/>
      <c r="F65" s="130" t="s">
        <v>15</v>
      </c>
      <c r="G65" s="40"/>
      <c r="I65" s="254">
        <v>43465</v>
      </c>
      <c r="J65" s="296"/>
    </row>
    <row r="67" spans="1:10" ht="12.75" customHeight="1">
      <c r="A67" s="256" t="s">
        <v>73</v>
      </c>
      <c r="B67" s="257"/>
      <c r="C67" s="254">
        <v>43343</v>
      </c>
      <c r="D67" s="255"/>
      <c r="E67" s="20"/>
      <c r="F67" s="264" t="s">
        <v>209</v>
      </c>
      <c r="G67" s="264"/>
      <c r="H67" s="264"/>
      <c r="I67" s="258" t="s">
        <v>115</v>
      </c>
      <c r="J67" s="259"/>
    </row>
    <row r="68" spans="1:10" ht="13.5" thickBot="1">
      <c r="A68" s="33"/>
      <c r="B68" s="34"/>
      <c r="C68" s="18"/>
      <c r="D68" s="18"/>
      <c r="E68" s="18"/>
      <c r="F68" s="18"/>
      <c r="G68" s="20"/>
      <c r="H68" s="20"/>
    </row>
    <row r="69" spans="1:10" ht="25.5" customHeight="1" thickBot="1">
      <c r="A69" s="260" t="s">
        <v>78</v>
      </c>
      <c r="B69" s="261"/>
      <c r="C69" s="262" t="s">
        <v>247</v>
      </c>
      <c r="D69" s="263"/>
      <c r="E69" s="260" t="s">
        <v>74</v>
      </c>
      <c r="F69" s="261"/>
      <c r="G69" s="262" t="s">
        <v>248</v>
      </c>
      <c r="H69" s="263"/>
      <c r="I69" s="127" t="s">
        <v>82</v>
      </c>
      <c r="J69" s="128" t="s">
        <v>110</v>
      </c>
    </row>
    <row r="71" spans="1:10">
      <c r="A71" s="35" t="s">
        <v>71</v>
      </c>
      <c r="C71" s="273" t="s">
        <v>239</v>
      </c>
      <c r="D71" s="274"/>
      <c r="E71" s="274"/>
      <c r="F71" s="274"/>
      <c r="G71" s="274"/>
      <c r="H71" s="274"/>
      <c r="I71" s="274"/>
      <c r="J71" s="275"/>
    </row>
    <row r="72" spans="1:10">
      <c r="A72" s="36"/>
      <c r="C72" s="276"/>
      <c r="D72" s="277"/>
      <c r="E72" s="277"/>
      <c r="F72" s="277"/>
      <c r="G72" s="277"/>
      <c r="H72" s="277"/>
      <c r="I72" s="277"/>
      <c r="J72" s="278"/>
    </row>
    <row r="73" spans="1:10">
      <c r="A73" s="1"/>
      <c r="C73" s="276"/>
      <c r="D73" s="277"/>
      <c r="E73" s="277"/>
      <c r="F73" s="277"/>
      <c r="G73" s="277"/>
      <c r="H73" s="277"/>
      <c r="I73" s="277"/>
      <c r="J73" s="278"/>
    </row>
    <row r="74" spans="1:10">
      <c r="A74" s="1"/>
      <c r="C74" s="279"/>
      <c r="D74" s="280"/>
      <c r="E74" s="280"/>
      <c r="F74" s="280"/>
      <c r="G74" s="280"/>
      <c r="H74" s="280"/>
      <c r="I74" s="280"/>
      <c r="J74" s="281"/>
    </row>
    <row r="75" spans="1:10">
      <c r="A75" s="1"/>
      <c r="C75" s="37"/>
      <c r="D75" s="37"/>
      <c r="E75" s="37"/>
      <c r="F75" s="37"/>
      <c r="G75" s="37"/>
      <c r="H75" s="37"/>
      <c r="I75" s="37"/>
      <c r="J75" s="37"/>
    </row>
    <row r="76" spans="1:10">
      <c r="A76" s="21" t="s">
        <v>36</v>
      </c>
      <c r="C76" s="54" t="s">
        <v>241</v>
      </c>
      <c r="D76" s="85"/>
      <c r="E76" s="85"/>
      <c r="F76" s="85"/>
      <c r="G76" s="85"/>
      <c r="H76" s="85"/>
      <c r="I76" s="85"/>
      <c r="J76" s="86"/>
    </row>
    <row r="77" spans="1:10">
      <c r="A77" s="22" t="s">
        <v>37</v>
      </c>
      <c r="C77" s="129" t="s">
        <v>240</v>
      </c>
      <c r="D77" s="87"/>
      <c r="E77" s="87"/>
      <c r="F77" s="87"/>
      <c r="G77" s="87"/>
      <c r="H77" s="87"/>
      <c r="I77" s="87"/>
      <c r="J77" s="88"/>
    </row>
    <row r="78" spans="1:10">
      <c r="C78" s="129" t="s">
        <v>242</v>
      </c>
      <c r="D78" s="87"/>
      <c r="E78" s="87"/>
      <c r="F78" s="87"/>
      <c r="G78" s="87"/>
      <c r="H78" s="87"/>
      <c r="I78" s="87"/>
      <c r="J78" s="88"/>
    </row>
    <row r="79" spans="1:10">
      <c r="C79" s="52"/>
      <c r="D79" s="87"/>
      <c r="E79" s="87"/>
      <c r="F79" s="87"/>
      <c r="G79" s="87"/>
      <c r="H79" s="87"/>
      <c r="I79" s="87"/>
      <c r="J79" s="88"/>
    </row>
    <row r="80" spans="1:10">
      <c r="C80" s="53"/>
      <c r="D80" s="89"/>
      <c r="E80" s="89"/>
      <c r="F80" s="89"/>
      <c r="G80" s="89"/>
      <c r="H80" s="89"/>
      <c r="I80" s="89"/>
      <c r="J80" s="90"/>
    </row>
    <row r="81" spans="1:10">
      <c r="A81" s="1"/>
      <c r="C81" s="37"/>
      <c r="D81" s="37"/>
      <c r="E81" s="37"/>
      <c r="F81" s="37"/>
      <c r="G81" s="37"/>
      <c r="H81" s="37"/>
      <c r="I81" s="37"/>
      <c r="J81" s="37"/>
    </row>
    <row r="82" spans="1:10">
      <c r="A82" s="21" t="s">
        <v>35</v>
      </c>
      <c r="C82" s="58" t="s">
        <v>243</v>
      </c>
      <c r="D82" s="91"/>
      <c r="E82" s="91"/>
      <c r="F82" s="91"/>
      <c r="G82" s="91"/>
      <c r="H82" s="91"/>
      <c r="I82" s="91"/>
      <c r="J82" s="92"/>
    </row>
    <row r="83" spans="1:10">
      <c r="A83" s="22"/>
      <c r="C83" s="55"/>
      <c r="D83" s="93"/>
      <c r="E83" s="93"/>
      <c r="F83" s="93"/>
      <c r="G83" s="93"/>
      <c r="H83" s="93"/>
      <c r="I83" s="93"/>
      <c r="J83" s="94"/>
    </row>
    <row r="84" spans="1:10">
      <c r="C84" s="55"/>
      <c r="D84" s="93"/>
      <c r="E84" s="93"/>
      <c r="F84" s="93"/>
      <c r="G84" s="93"/>
      <c r="H84" s="93"/>
      <c r="I84" s="93"/>
      <c r="J84" s="94"/>
    </row>
    <row r="85" spans="1:10">
      <c r="C85" s="56"/>
      <c r="D85" s="93"/>
      <c r="E85" s="93"/>
      <c r="F85" s="93"/>
      <c r="G85" s="93"/>
      <c r="H85" s="93"/>
      <c r="I85" s="93"/>
      <c r="J85" s="94"/>
    </row>
    <row r="86" spans="1:10">
      <c r="C86" s="57"/>
      <c r="D86" s="96"/>
      <c r="E86" s="96"/>
      <c r="F86" s="96"/>
      <c r="G86" s="96"/>
      <c r="H86" s="96"/>
      <c r="I86" s="96"/>
      <c r="J86" s="97"/>
    </row>
    <row r="87" spans="1:10">
      <c r="A87" s="1"/>
      <c r="C87" s="37"/>
      <c r="D87" s="37"/>
      <c r="E87" s="37"/>
      <c r="F87" s="37"/>
      <c r="G87" s="37"/>
      <c r="H87" s="37"/>
      <c r="I87" s="37"/>
      <c r="J87" s="37"/>
    </row>
    <row r="88" spans="1:10">
      <c r="A88" s="21" t="s">
        <v>17</v>
      </c>
      <c r="C88" s="54" t="s">
        <v>246</v>
      </c>
      <c r="D88" s="91"/>
      <c r="E88" s="91"/>
      <c r="F88" s="91"/>
      <c r="G88" s="91"/>
      <c r="H88" s="91"/>
      <c r="I88" s="91"/>
      <c r="J88" s="92"/>
    </row>
    <row r="89" spans="1:10">
      <c r="A89" s="22"/>
      <c r="C89" s="129" t="s">
        <v>244</v>
      </c>
      <c r="D89" s="93"/>
      <c r="E89" s="93"/>
      <c r="F89" s="93"/>
      <c r="G89" s="93"/>
      <c r="H89" s="93"/>
      <c r="I89" s="93"/>
      <c r="J89" s="94"/>
    </row>
    <row r="90" spans="1:10">
      <c r="C90" s="129" t="s">
        <v>245</v>
      </c>
      <c r="D90" s="93"/>
      <c r="E90" s="93"/>
      <c r="F90" s="93"/>
      <c r="G90" s="93"/>
      <c r="H90" s="93"/>
      <c r="I90" s="93"/>
      <c r="J90" s="94"/>
    </row>
    <row r="91" spans="1:10">
      <c r="C91" s="56"/>
      <c r="D91" s="93"/>
      <c r="E91" s="93"/>
      <c r="F91" s="93"/>
      <c r="G91" s="93"/>
      <c r="H91" s="93"/>
      <c r="I91" s="93"/>
      <c r="J91" s="94"/>
    </row>
    <row r="92" spans="1:10">
      <c r="C92" s="56"/>
      <c r="D92" s="93"/>
      <c r="E92" s="93"/>
      <c r="F92" s="93"/>
      <c r="G92" s="93"/>
      <c r="H92" s="93"/>
      <c r="I92" s="93"/>
      <c r="J92" s="94"/>
    </row>
    <row r="93" spans="1:10">
      <c r="C93" s="56"/>
      <c r="D93" s="93"/>
      <c r="E93" s="93"/>
      <c r="F93" s="93"/>
      <c r="G93" s="93"/>
      <c r="H93" s="93"/>
      <c r="I93" s="93"/>
      <c r="J93" s="94"/>
    </row>
    <row r="94" spans="1:10">
      <c r="C94" s="56"/>
      <c r="D94" s="93"/>
      <c r="E94" s="93"/>
      <c r="F94" s="93"/>
      <c r="G94" s="93"/>
      <c r="H94" s="93"/>
      <c r="I94" s="93"/>
      <c r="J94" s="94"/>
    </row>
    <row r="95" spans="1:10">
      <c r="C95" s="57"/>
      <c r="D95" s="96"/>
      <c r="E95" s="96"/>
      <c r="F95" s="96"/>
      <c r="G95" s="96"/>
      <c r="H95" s="96"/>
      <c r="I95" s="96"/>
      <c r="J95" s="97"/>
    </row>
    <row r="97" spans="1:10">
      <c r="A97" s="2" t="s">
        <v>18</v>
      </c>
      <c r="C97" s="282">
        <v>0</v>
      </c>
      <c r="D97" s="283"/>
      <c r="F97" s="284" t="s">
        <v>19</v>
      </c>
      <c r="G97" s="285"/>
      <c r="I97" s="282">
        <v>0</v>
      </c>
      <c r="J97" s="283"/>
    </row>
    <row r="98" spans="1:10">
      <c r="A98" s="4"/>
      <c r="B98" s="1"/>
      <c r="C98" s="106"/>
      <c r="D98" s="106"/>
      <c r="E98" s="1"/>
      <c r="F98" s="38"/>
      <c r="G98" s="38"/>
      <c r="I98" s="8"/>
      <c r="J98" s="8"/>
    </row>
    <row r="99" spans="1:10">
      <c r="A99" s="23"/>
      <c r="B99" s="98" t="s">
        <v>64</v>
      </c>
      <c r="C99" s="10"/>
      <c r="D99" s="10"/>
      <c r="E99" s="11"/>
      <c r="G99" s="18"/>
      <c r="H99" s="1"/>
      <c r="I99" s="1"/>
      <c r="J99" s="1"/>
    </row>
    <row r="100" spans="1:10">
      <c r="A100" s="42" t="s">
        <v>4</v>
      </c>
      <c r="B100" s="43"/>
      <c r="C100" s="100" t="s">
        <v>65</v>
      </c>
      <c r="D100" s="42" t="s">
        <v>77</v>
      </c>
      <c r="E100" s="51"/>
      <c r="F100" s="100" t="s">
        <v>66</v>
      </c>
      <c r="G100" s="45" t="s">
        <v>20</v>
      </c>
      <c r="H100" s="43"/>
      <c r="I100" s="44" t="s">
        <v>21</v>
      </c>
      <c r="J100" s="44" t="s">
        <v>22</v>
      </c>
    </row>
    <row r="101" spans="1:10">
      <c r="A101" s="16">
        <v>43131</v>
      </c>
      <c r="B101" s="121">
        <v>1</v>
      </c>
      <c r="C101" s="24">
        <v>500</v>
      </c>
      <c r="D101" s="115">
        <v>858</v>
      </c>
      <c r="E101" s="120"/>
      <c r="F101" s="25">
        <f>C101</f>
        <v>500</v>
      </c>
      <c r="G101" s="26">
        <f>D101</f>
        <v>858</v>
      </c>
      <c r="H101" s="27"/>
      <c r="I101" s="28">
        <f t="shared" ref="I101:J112" si="2">F101/$F$113</f>
        <v>8.1967213114754092E-2</v>
      </c>
      <c r="J101" s="28">
        <f t="shared" si="2"/>
        <v>0.14065573770491804</v>
      </c>
    </row>
    <row r="102" spans="1:10">
      <c r="A102" s="17">
        <v>43159</v>
      </c>
      <c r="B102" s="122">
        <v>2</v>
      </c>
      <c r="C102" s="15">
        <v>400</v>
      </c>
      <c r="D102" s="114">
        <v>682</v>
      </c>
      <c r="E102" s="14"/>
      <c r="F102" s="29">
        <f t="shared" ref="F102:G112" si="3">C102+F101</f>
        <v>900</v>
      </c>
      <c r="G102" s="30">
        <f t="shared" si="3"/>
        <v>1540</v>
      </c>
      <c r="H102" s="31"/>
      <c r="I102" s="32">
        <f t="shared" si="2"/>
        <v>0.14754098360655737</v>
      </c>
      <c r="J102" s="32">
        <f t="shared" si="2"/>
        <v>0.25245901639344265</v>
      </c>
    </row>
    <row r="103" spans="1:10">
      <c r="A103" s="16">
        <v>43190</v>
      </c>
      <c r="B103" s="121">
        <v>3</v>
      </c>
      <c r="C103" s="24">
        <v>400</v>
      </c>
      <c r="D103" s="115">
        <v>584</v>
      </c>
      <c r="E103" s="120"/>
      <c r="F103" s="25">
        <f t="shared" si="3"/>
        <v>1300</v>
      </c>
      <c r="G103" s="26">
        <f t="shared" si="3"/>
        <v>2124</v>
      </c>
      <c r="H103" s="27"/>
      <c r="I103" s="28">
        <f t="shared" si="2"/>
        <v>0.21311475409836064</v>
      </c>
      <c r="J103" s="28">
        <f t="shared" si="2"/>
        <v>0.34819672131147539</v>
      </c>
    </row>
    <row r="104" spans="1:10">
      <c r="A104" s="17">
        <v>43220</v>
      </c>
      <c r="B104" s="122">
        <v>4</v>
      </c>
      <c r="C104" s="15">
        <v>800</v>
      </c>
      <c r="D104" s="114">
        <v>677</v>
      </c>
      <c r="E104" s="14"/>
      <c r="F104" s="29">
        <f t="shared" si="3"/>
        <v>2100</v>
      </c>
      <c r="G104" s="30">
        <f t="shared" si="3"/>
        <v>2801</v>
      </c>
      <c r="H104" s="31"/>
      <c r="I104" s="32">
        <f t="shared" si="2"/>
        <v>0.34426229508196721</v>
      </c>
      <c r="J104" s="32">
        <f t="shared" si="2"/>
        <v>0.45918032786885243</v>
      </c>
    </row>
    <row r="105" spans="1:10">
      <c r="A105" s="16">
        <v>43251</v>
      </c>
      <c r="B105" s="121">
        <v>5</v>
      </c>
      <c r="C105" s="24">
        <v>400</v>
      </c>
      <c r="D105" s="115">
        <v>675</v>
      </c>
      <c r="E105" s="120"/>
      <c r="F105" s="25">
        <f t="shared" si="3"/>
        <v>2500</v>
      </c>
      <c r="G105" s="26">
        <f t="shared" si="3"/>
        <v>3476</v>
      </c>
      <c r="H105" s="27"/>
      <c r="I105" s="28">
        <f t="shared" si="2"/>
        <v>0.4098360655737705</v>
      </c>
      <c r="J105" s="28">
        <f t="shared" si="2"/>
        <v>0.56983606557377053</v>
      </c>
    </row>
    <row r="106" spans="1:10">
      <c r="A106" s="17">
        <v>43281</v>
      </c>
      <c r="B106" s="122">
        <v>6</v>
      </c>
      <c r="C106" s="15">
        <v>600</v>
      </c>
      <c r="D106" s="114">
        <v>815</v>
      </c>
      <c r="E106" s="14"/>
      <c r="F106" s="29">
        <f t="shared" si="3"/>
        <v>3100</v>
      </c>
      <c r="G106" s="30">
        <f t="shared" si="3"/>
        <v>4291</v>
      </c>
      <c r="H106" s="31"/>
      <c r="I106" s="32">
        <f t="shared" si="2"/>
        <v>0.50819672131147542</v>
      </c>
      <c r="J106" s="32">
        <f t="shared" si="2"/>
        <v>0.70344262295081972</v>
      </c>
    </row>
    <row r="107" spans="1:10">
      <c r="A107" s="16">
        <v>43312</v>
      </c>
      <c r="B107" s="121">
        <v>7</v>
      </c>
      <c r="C107" s="24">
        <v>300</v>
      </c>
      <c r="D107" s="115">
        <v>782</v>
      </c>
      <c r="E107" s="120"/>
      <c r="F107" s="25">
        <f t="shared" si="3"/>
        <v>3400</v>
      </c>
      <c r="G107" s="26">
        <f t="shared" si="3"/>
        <v>5073</v>
      </c>
      <c r="H107" s="27"/>
      <c r="I107" s="28">
        <f t="shared" si="2"/>
        <v>0.55737704918032782</v>
      </c>
      <c r="J107" s="28">
        <f t="shared" si="2"/>
        <v>0.83163934426229513</v>
      </c>
    </row>
    <row r="108" spans="1:10">
      <c r="A108" s="17">
        <v>43343</v>
      </c>
      <c r="B108" s="122">
        <v>8</v>
      </c>
      <c r="C108" s="15">
        <v>500</v>
      </c>
      <c r="D108" s="114">
        <v>978</v>
      </c>
      <c r="E108" s="14"/>
      <c r="F108" s="29">
        <f t="shared" si="3"/>
        <v>3900</v>
      </c>
      <c r="G108" s="30">
        <f t="shared" si="3"/>
        <v>6051</v>
      </c>
      <c r="H108" s="31"/>
      <c r="I108" s="32">
        <f t="shared" si="2"/>
        <v>0.63934426229508201</v>
      </c>
      <c r="J108" s="32">
        <f t="shared" si="2"/>
        <v>0.99196721311475411</v>
      </c>
    </row>
    <row r="109" spans="1:10">
      <c r="A109" s="16">
        <v>43373</v>
      </c>
      <c r="B109" s="121">
        <v>9</v>
      </c>
      <c r="C109" s="24">
        <v>600</v>
      </c>
      <c r="D109" s="115">
        <v>881</v>
      </c>
      <c r="E109" s="120"/>
      <c r="F109" s="25">
        <f t="shared" si="3"/>
        <v>4500</v>
      </c>
      <c r="G109" s="26">
        <f t="shared" si="3"/>
        <v>6932</v>
      </c>
      <c r="H109" s="27"/>
      <c r="I109" s="28">
        <f t="shared" si="2"/>
        <v>0.73770491803278693</v>
      </c>
      <c r="J109" s="28">
        <f t="shared" si="2"/>
        <v>1.1363934426229507</v>
      </c>
    </row>
    <row r="110" spans="1:10">
      <c r="A110" s="17">
        <v>43404</v>
      </c>
      <c r="B110" s="122">
        <v>10</v>
      </c>
      <c r="C110" s="15">
        <v>400</v>
      </c>
      <c r="D110" s="114"/>
      <c r="E110" s="14"/>
      <c r="F110" s="29">
        <f t="shared" si="3"/>
        <v>4900</v>
      </c>
      <c r="G110" s="30">
        <f t="shared" si="3"/>
        <v>6932</v>
      </c>
      <c r="H110" s="31"/>
      <c r="I110" s="32">
        <f t="shared" si="2"/>
        <v>0.80327868852459017</v>
      </c>
      <c r="J110" s="32">
        <f t="shared" si="2"/>
        <v>1.1363934426229507</v>
      </c>
    </row>
    <row r="111" spans="1:10">
      <c r="A111" s="16">
        <v>43434</v>
      </c>
      <c r="B111" s="121">
        <v>11</v>
      </c>
      <c r="C111" s="24">
        <v>300</v>
      </c>
      <c r="D111" s="115"/>
      <c r="E111" s="120"/>
      <c r="F111" s="25">
        <f t="shared" si="3"/>
        <v>5200</v>
      </c>
      <c r="G111" s="26">
        <f t="shared" si="3"/>
        <v>6932</v>
      </c>
      <c r="H111" s="27"/>
      <c r="I111" s="28">
        <f t="shared" si="2"/>
        <v>0.85245901639344257</v>
      </c>
      <c r="J111" s="28">
        <f t="shared" si="2"/>
        <v>1.1363934426229507</v>
      </c>
    </row>
    <row r="112" spans="1:10">
      <c r="A112" s="17">
        <v>43465</v>
      </c>
      <c r="B112" s="122">
        <v>12</v>
      </c>
      <c r="C112" s="15">
        <v>900</v>
      </c>
      <c r="D112" s="114"/>
      <c r="E112" s="14"/>
      <c r="F112" s="29">
        <f t="shared" si="3"/>
        <v>6100</v>
      </c>
      <c r="G112" s="30">
        <f t="shared" si="3"/>
        <v>6932</v>
      </c>
      <c r="H112" s="31"/>
      <c r="I112" s="32">
        <f t="shared" si="2"/>
        <v>1</v>
      </c>
      <c r="J112" s="32">
        <f t="shared" si="2"/>
        <v>1.1363934426229507</v>
      </c>
    </row>
    <row r="113" spans="1:10">
      <c r="A113" s="46" t="s">
        <v>23</v>
      </c>
      <c r="B113" s="123">
        <v>13</v>
      </c>
      <c r="C113" s="44">
        <f>SUM(C101:C112)</f>
        <v>6100</v>
      </c>
      <c r="D113" s="42">
        <f>SUM(D101:D112)</f>
        <v>6932</v>
      </c>
      <c r="E113" s="51"/>
      <c r="F113" s="47">
        <f>F112</f>
        <v>6100</v>
      </c>
      <c r="G113" s="48">
        <f>G112</f>
        <v>6932</v>
      </c>
      <c r="H113" s="49"/>
      <c r="I113" s="50">
        <f>I112</f>
        <v>1</v>
      </c>
      <c r="J113" s="50">
        <f>J112</f>
        <v>1.1363934426229507</v>
      </c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7"/>
      <c r="B115" s="67"/>
      <c r="C115" s="68" t="s">
        <v>40</v>
      </c>
      <c r="D115" s="67" t="str">
        <f>C117</f>
        <v>Fomentar el buen uso y resguardo de los bienes materiales</v>
      </c>
      <c r="E115" s="67"/>
      <c r="F115" s="67"/>
      <c r="G115" s="67"/>
      <c r="H115" s="67"/>
      <c r="I115" s="67"/>
      <c r="J115" s="67"/>
    </row>
    <row r="116" spans="1:10">
      <c r="I116" s="271" t="s">
        <v>203</v>
      </c>
      <c r="J116" s="272"/>
    </row>
    <row r="117" spans="1:10">
      <c r="A117" s="2" t="s">
        <v>11</v>
      </c>
      <c r="C117" s="265" t="s">
        <v>249</v>
      </c>
      <c r="D117" s="266"/>
      <c r="E117" s="266"/>
      <c r="F117" s="266"/>
      <c r="G117" s="266"/>
      <c r="H117" s="66"/>
      <c r="I117" s="134" t="s">
        <v>79</v>
      </c>
      <c r="J117" s="137">
        <f>beneficiarios!N24</f>
        <v>0</v>
      </c>
    </row>
    <row r="118" spans="1:10">
      <c r="A118" s="2" t="s">
        <v>12</v>
      </c>
      <c r="C118" s="265" t="s">
        <v>220</v>
      </c>
      <c r="D118" s="266"/>
      <c r="E118" s="266"/>
      <c r="F118" s="266"/>
      <c r="G118" s="267"/>
      <c r="H118" s="66"/>
      <c r="I118" s="134" t="s">
        <v>200</v>
      </c>
      <c r="J118" s="190">
        <f>beneficiarios!N25</f>
        <v>0</v>
      </c>
    </row>
    <row r="119" spans="1:10">
      <c r="A119" s="131" t="s">
        <v>13</v>
      </c>
      <c r="C119" s="265" t="s">
        <v>218</v>
      </c>
      <c r="D119" s="266"/>
      <c r="E119" s="266"/>
      <c r="F119" s="266"/>
      <c r="G119" s="267"/>
      <c r="H119" s="66"/>
      <c r="I119" s="135" t="s">
        <v>201</v>
      </c>
      <c r="J119" s="190">
        <f>beneficiarios!N26</f>
        <v>0</v>
      </c>
    </row>
    <row r="120" spans="1:10" ht="25.5">
      <c r="A120" s="138" t="s">
        <v>208</v>
      </c>
      <c r="C120" s="268" t="s">
        <v>219</v>
      </c>
      <c r="D120" s="269"/>
      <c r="E120" s="269"/>
      <c r="F120" s="269"/>
      <c r="G120" s="270"/>
      <c r="H120" s="66"/>
      <c r="I120" s="135" t="s">
        <v>202</v>
      </c>
      <c r="J120" s="190">
        <f>beneficiarios!N27</f>
        <v>0</v>
      </c>
    </row>
    <row r="121" spans="1:10">
      <c r="A121" s="1"/>
    </row>
    <row r="122" spans="1:10">
      <c r="A122" s="2" t="s">
        <v>14</v>
      </c>
      <c r="C122" s="254">
        <v>43101</v>
      </c>
      <c r="D122" s="296"/>
      <c r="F122" s="130" t="s">
        <v>15</v>
      </c>
      <c r="G122" s="40"/>
      <c r="I122" s="254">
        <v>43465</v>
      </c>
      <c r="J122" s="296"/>
    </row>
    <row r="124" spans="1:10" ht="12.75" customHeight="1">
      <c r="A124" s="256" t="s">
        <v>16</v>
      </c>
      <c r="B124" s="257"/>
      <c r="C124" s="254">
        <v>43343</v>
      </c>
      <c r="D124" s="255"/>
      <c r="E124" s="20"/>
      <c r="F124" s="264" t="s">
        <v>209</v>
      </c>
      <c r="G124" s="264"/>
      <c r="H124" s="264"/>
      <c r="I124" s="258" t="s">
        <v>115</v>
      </c>
      <c r="J124" s="259"/>
    </row>
    <row r="125" spans="1:10" ht="13.5" thickBot="1">
      <c r="A125" s="33"/>
      <c r="C125" s="8"/>
      <c r="D125" s="8"/>
      <c r="E125" s="8"/>
      <c r="F125" s="8"/>
    </row>
    <row r="126" spans="1:10" ht="25.5" customHeight="1" thickBot="1">
      <c r="A126" s="260" t="s">
        <v>78</v>
      </c>
      <c r="B126" s="261"/>
      <c r="C126" s="262" t="s">
        <v>264</v>
      </c>
      <c r="D126" s="263"/>
      <c r="E126" s="260" t="s">
        <v>74</v>
      </c>
      <c r="F126" s="261"/>
      <c r="G126" s="262" t="s">
        <v>265</v>
      </c>
      <c r="H126" s="263"/>
      <c r="I126" s="127" t="s">
        <v>82</v>
      </c>
      <c r="J126" s="128" t="s">
        <v>110</v>
      </c>
    </row>
    <row r="128" spans="1:10">
      <c r="A128" s="35" t="s">
        <v>71</v>
      </c>
      <c r="C128" s="273" t="s">
        <v>250</v>
      </c>
      <c r="D128" s="274"/>
      <c r="E128" s="274"/>
      <c r="F128" s="274"/>
      <c r="G128" s="274"/>
      <c r="H128" s="274"/>
      <c r="I128" s="274"/>
      <c r="J128" s="275"/>
    </row>
    <row r="129" spans="1:10">
      <c r="A129" s="36"/>
      <c r="C129" s="276"/>
      <c r="D129" s="277"/>
      <c r="E129" s="277"/>
      <c r="F129" s="277"/>
      <c r="G129" s="277"/>
      <c r="H129" s="277"/>
      <c r="I129" s="277"/>
      <c r="J129" s="278"/>
    </row>
    <row r="130" spans="1:10">
      <c r="A130" s="4"/>
      <c r="C130" s="276"/>
      <c r="D130" s="277"/>
      <c r="E130" s="277"/>
      <c r="F130" s="277"/>
      <c r="G130" s="277"/>
      <c r="H130" s="277"/>
      <c r="I130" s="277"/>
      <c r="J130" s="278"/>
    </row>
    <row r="131" spans="1:10">
      <c r="A131" s="4"/>
      <c r="C131" s="279"/>
      <c r="D131" s="280"/>
      <c r="E131" s="280"/>
      <c r="F131" s="280"/>
      <c r="G131" s="280"/>
      <c r="H131" s="280"/>
      <c r="I131" s="280"/>
      <c r="J131" s="281"/>
    </row>
    <row r="132" spans="1:10">
      <c r="A132" s="4"/>
      <c r="C132" s="37"/>
      <c r="D132" s="37"/>
      <c r="E132" s="37"/>
      <c r="F132" s="37"/>
      <c r="G132" s="37"/>
      <c r="H132" s="37"/>
      <c r="I132" s="37"/>
      <c r="J132" s="37"/>
    </row>
    <row r="133" spans="1:10">
      <c r="A133" s="21" t="s">
        <v>36</v>
      </c>
      <c r="C133" s="54" t="s">
        <v>251</v>
      </c>
      <c r="D133" s="85"/>
      <c r="E133" s="85"/>
      <c r="F133" s="85"/>
      <c r="G133" s="85"/>
      <c r="H133" s="85"/>
      <c r="I133" s="85"/>
      <c r="J133" s="86"/>
    </row>
    <row r="134" spans="1:10">
      <c r="A134" s="22" t="s">
        <v>37</v>
      </c>
      <c r="C134" s="129" t="s">
        <v>252</v>
      </c>
      <c r="D134" s="87"/>
      <c r="E134" s="87"/>
      <c r="F134" s="87"/>
      <c r="G134" s="87"/>
      <c r="H134" s="87"/>
      <c r="I134" s="87"/>
      <c r="J134" s="88"/>
    </row>
    <row r="135" spans="1:10">
      <c r="C135" s="129" t="s">
        <v>253</v>
      </c>
      <c r="D135" s="87"/>
      <c r="E135" s="87"/>
      <c r="F135" s="87"/>
      <c r="G135" s="87"/>
      <c r="H135" s="87"/>
      <c r="I135" s="87"/>
      <c r="J135" s="88"/>
    </row>
    <row r="136" spans="1:10">
      <c r="C136" s="52" t="s">
        <v>254</v>
      </c>
      <c r="D136" s="87"/>
      <c r="E136" s="87"/>
      <c r="F136" s="87"/>
      <c r="G136" s="87"/>
      <c r="H136" s="87"/>
      <c r="I136" s="87"/>
      <c r="J136" s="88"/>
    </row>
    <row r="137" spans="1:10">
      <c r="C137" s="53"/>
      <c r="D137" s="89"/>
      <c r="E137" s="89"/>
      <c r="F137" s="89"/>
      <c r="G137" s="89"/>
      <c r="H137" s="89"/>
      <c r="I137" s="89"/>
      <c r="J137" s="90"/>
    </row>
    <row r="138" spans="1:10">
      <c r="A138" s="4"/>
      <c r="C138" s="37"/>
      <c r="D138" s="37"/>
      <c r="E138" s="37"/>
      <c r="F138" s="37"/>
      <c r="G138" s="37"/>
      <c r="H138" s="37"/>
      <c r="I138" s="37"/>
      <c r="J138" s="37"/>
    </row>
    <row r="139" spans="1:10">
      <c r="A139" s="21" t="s">
        <v>35</v>
      </c>
      <c r="C139" s="58"/>
      <c r="D139" s="91"/>
      <c r="E139" s="91"/>
      <c r="F139" s="91"/>
      <c r="G139" s="91"/>
      <c r="H139" s="91"/>
      <c r="I139" s="91"/>
      <c r="J139" s="92"/>
    </row>
    <row r="140" spans="1:10">
      <c r="A140" s="22"/>
      <c r="C140" s="55"/>
      <c r="D140" s="93"/>
      <c r="E140" s="93"/>
      <c r="F140" s="93"/>
      <c r="G140" s="93"/>
      <c r="H140" s="93"/>
      <c r="I140" s="93"/>
      <c r="J140" s="94"/>
    </row>
    <row r="141" spans="1:10">
      <c r="C141" s="56"/>
      <c r="D141" s="93"/>
      <c r="E141" s="93"/>
      <c r="F141" s="93"/>
      <c r="G141" s="93"/>
      <c r="H141" s="93"/>
      <c r="I141" s="93"/>
      <c r="J141" s="94"/>
    </row>
    <row r="142" spans="1:10">
      <c r="C142" s="57"/>
      <c r="D142" s="96"/>
      <c r="E142" s="96"/>
      <c r="F142" s="96"/>
      <c r="G142" s="96"/>
      <c r="H142" s="96"/>
      <c r="I142" s="96"/>
      <c r="J142" s="97"/>
    </row>
    <row r="143" spans="1:10">
      <c r="A143" s="4"/>
      <c r="C143" s="37"/>
      <c r="D143" s="37"/>
      <c r="E143" s="37"/>
      <c r="F143" s="37"/>
      <c r="G143" s="37"/>
      <c r="H143" s="37"/>
      <c r="I143" s="37"/>
      <c r="J143" s="37"/>
    </row>
    <row r="144" spans="1:10">
      <c r="A144" s="21" t="s">
        <v>17</v>
      </c>
      <c r="C144" s="54" t="s">
        <v>255</v>
      </c>
      <c r="D144" s="91"/>
      <c r="E144" s="91"/>
      <c r="F144" s="91"/>
      <c r="G144" s="91"/>
      <c r="H144" s="91"/>
      <c r="I144" s="91"/>
      <c r="J144" s="92"/>
    </row>
    <row r="145" spans="1:13">
      <c r="A145" s="22"/>
      <c r="C145" s="198" t="s">
        <v>256</v>
      </c>
      <c r="D145" s="93"/>
      <c r="E145" s="93"/>
      <c r="F145" s="93"/>
      <c r="G145" s="93"/>
      <c r="H145" s="93"/>
      <c r="I145" s="93"/>
      <c r="J145" s="94"/>
    </row>
    <row r="146" spans="1:13">
      <c r="C146" s="198" t="s">
        <v>257</v>
      </c>
      <c r="D146" s="93"/>
      <c r="E146" s="93"/>
      <c r="F146" s="93"/>
      <c r="G146" s="93"/>
      <c r="H146" s="93"/>
      <c r="I146" s="93"/>
      <c r="J146" s="94"/>
    </row>
    <row r="147" spans="1:13">
      <c r="C147" s="129" t="s">
        <v>258</v>
      </c>
      <c r="D147" s="93"/>
      <c r="E147" s="93"/>
      <c r="F147" s="93"/>
      <c r="G147" s="93"/>
      <c r="H147" s="93"/>
      <c r="I147" s="93"/>
      <c r="J147" s="94"/>
    </row>
    <row r="148" spans="1:13">
      <c r="C148" s="198" t="s">
        <v>259</v>
      </c>
      <c r="D148" s="93"/>
      <c r="E148" s="93"/>
      <c r="F148" s="93"/>
      <c r="G148" s="93"/>
      <c r="H148" s="93"/>
      <c r="I148" s="93"/>
      <c r="J148" s="94"/>
    </row>
    <row r="149" spans="1:13">
      <c r="C149" s="129" t="s">
        <v>260</v>
      </c>
      <c r="D149" s="93"/>
      <c r="E149" s="93"/>
      <c r="F149" s="93"/>
      <c r="G149" s="93"/>
      <c r="H149" s="93"/>
      <c r="I149" s="93"/>
      <c r="J149" s="94"/>
    </row>
    <row r="150" spans="1:13">
      <c r="C150" s="198" t="s">
        <v>261</v>
      </c>
      <c r="D150" s="93"/>
      <c r="E150" s="93"/>
      <c r="F150" s="93"/>
      <c r="G150" s="93"/>
      <c r="H150" s="93"/>
      <c r="I150" s="93"/>
      <c r="J150" s="94"/>
    </row>
    <row r="151" spans="1:13">
      <c r="C151" s="129" t="s">
        <v>262</v>
      </c>
      <c r="D151" s="93"/>
      <c r="E151" s="93"/>
      <c r="F151" s="93"/>
      <c r="G151" s="93"/>
      <c r="H151" s="93"/>
      <c r="I151" s="93"/>
      <c r="J151" s="94"/>
    </row>
    <row r="152" spans="1:13">
      <c r="C152" s="199" t="s">
        <v>263</v>
      </c>
      <c r="D152" s="96"/>
      <c r="E152" s="96"/>
      <c r="F152" s="96"/>
      <c r="G152" s="96"/>
      <c r="H152" s="96"/>
      <c r="I152" s="96"/>
      <c r="J152" s="97"/>
    </row>
    <row r="154" spans="1:13">
      <c r="A154" s="2" t="s">
        <v>18</v>
      </c>
      <c r="C154" s="297">
        <v>0</v>
      </c>
      <c r="D154" s="298"/>
      <c r="F154" s="39" t="s">
        <v>19</v>
      </c>
      <c r="G154" s="40"/>
      <c r="I154" s="297">
        <v>0</v>
      </c>
      <c r="J154" s="298"/>
    </row>
    <row r="155" spans="1:13">
      <c r="A155" s="4"/>
      <c r="B155" s="1"/>
      <c r="C155" s="106"/>
      <c r="D155" s="106"/>
      <c r="E155" s="1"/>
      <c r="F155" s="4"/>
      <c r="G155" s="4"/>
      <c r="I155" s="8"/>
      <c r="J155" s="8"/>
    </row>
    <row r="156" spans="1:13">
      <c r="A156" s="23"/>
      <c r="B156" s="98" t="s">
        <v>64</v>
      </c>
      <c r="C156" s="10"/>
      <c r="D156" s="10"/>
      <c r="E156" s="11"/>
      <c r="G156" s="18"/>
      <c r="H156" s="1"/>
      <c r="I156" s="1"/>
      <c r="J156" s="1"/>
    </row>
    <row r="157" spans="1:13">
      <c r="A157" s="42" t="s">
        <v>4</v>
      </c>
      <c r="B157" s="43"/>
      <c r="C157" s="100" t="s">
        <v>65</v>
      </c>
      <c r="D157" s="42" t="s">
        <v>77</v>
      </c>
      <c r="E157" s="51"/>
      <c r="F157" s="100" t="s">
        <v>66</v>
      </c>
      <c r="G157" s="45" t="s">
        <v>20</v>
      </c>
      <c r="H157" s="43"/>
      <c r="I157" s="44" t="s">
        <v>21</v>
      </c>
      <c r="J157" s="44" t="s">
        <v>22</v>
      </c>
    </row>
    <row r="158" spans="1:13">
      <c r="A158" s="16">
        <v>43131</v>
      </c>
      <c r="B158" s="121">
        <v>1</v>
      </c>
      <c r="C158" s="24">
        <v>20</v>
      </c>
      <c r="D158" s="115">
        <v>34</v>
      </c>
      <c r="E158" s="120"/>
      <c r="F158" s="25">
        <f>C158</f>
        <v>20</v>
      </c>
      <c r="G158" s="26">
        <f>D158</f>
        <v>34</v>
      </c>
      <c r="H158" s="27"/>
      <c r="I158" s="28">
        <f t="shared" ref="I158:J169" si="4">F158/$F$170</f>
        <v>2.6737967914438502E-2</v>
      </c>
      <c r="J158" s="28">
        <f t="shared" si="4"/>
        <v>4.5454545454545456E-2</v>
      </c>
    </row>
    <row r="159" spans="1:13" s="3" customFormat="1">
      <c r="A159" s="17">
        <v>43159</v>
      </c>
      <c r="B159" s="122">
        <v>2</v>
      </c>
      <c r="C159" s="15">
        <v>28</v>
      </c>
      <c r="D159" s="114">
        <v>47</v>
      </c>
      <c r="E159" s="14"/>
      <c r="F159" s="29">
        <f t="shared" ref="F159:G169" si="5">C159+F158</f>
        <v>48</v>
      </c>
      <c r="G159" s="30">
        <f t="shared" si="5"/>
        <v>81</v>
      </c>
      <c r="H159" s="31"/>
      <c r="I159" s="32">
        <f t="shared" si="4"/>
        <v>6.4171122994652413E-2</v>
      </c>
      <c r="J159" s="32">
        <f t="shared" si="4"/>
        <v>0.10828877005347594</v>
      </c>
      <c r="K159" s="1"/>
      <c r="L159" s="1"/>
      <c r="M159" s="1"/>
    </row>
    <row r="160" spans="1:13" s="3" customFormat="1">
      <c r="A160" s="16">
        <v>43190</v>
      </c>
      <c r="B160" s="121">
        <v>3</v>
      </c>
      <c r="C160" s="24">
        <v>22</v>
      </c>
      <c r="D160" s="115">
        <v>23</v>
      </c>
      <c r="E160" s="120"/>
      <c r="F160" s="25">
        <f t="shared" si="5"/>
        <v>70</v>
      </c>
      <c r="G160" s="26">
        <f t="shared" si="5"/>
        <v>104</v>
      </c>
      <c r="H160" s="27"/>
      <c r="I160" s="28">
        <f t="shared" si="4"/>
        <v>9.3582887700534759E-2</v>
      </c>
      <c r="J160" s="28">
        <f t="shared" si="4"/>
        <v>0.13903743315508021</v>
      </c>
      <c r="K160" s="1"/>
      <c r="L160" s="1"/>
      <c r="M160" s="1"/>
    </row>
    <row r="161" spans="1:13" s="3" customFormat="1">
      <c r="A161" s="17">
        <v>43220</v>
      </c>
      <c r="B161" s="122">
        <v>4</v>
      </c>
      <c r="C161" s="15">
        <v>20</v>
      </c>
      <c r="D161" s="114">
        <v>22</v>
      </c>
      <c r="E161" s="14"/>
      <c r="F161" s="29">
        <f t="shared" si="5"/>
        <v>90</v>
      </c>
      <c r="G161" s="30">
        <f t="shared" si="5"/>
        <v>126</v>
      </c>
      <c r="H161" s="31"/>
      <c r="I161" s="32">
        <f t="shared" si="4"/>
        <v>0.12032085561497326</v>
      </c>
      <c r="J161" s="32">
        <f t="shared" si="4"/>
        <v>0.16844919786096257</v>
      </c>
      <c r="K161" s="1"/>
      <c r="L161" s="1"/>
      <c r="M161" s="1"/>
    </row>
    <row r="162" spans="1:13" s="3" customFormat="1">
      <c r="A162" s="16">
        <v>43251</v>
      </c>
      <c r="B162" s="121">
        <v>5</v>
      </c>
      <c r="C162" s="24">
        <v>25</v>
      </c>
      <c r="D162" s="115">
        <v>30</v>
      </c>
      <c r="E162" s="120"/>
      <c r="F162" s="25">
        <f t="shared" si="5"/>
        <v>115</v>
      </c>
      <c r="G162" s="26">
        <f t="shared" si="5"/>
        <v>156</v>
      </c>
      <c r="H162" s="27"/>
      <c r="I162" s="28">
        <f t="shared" si="4"/>
        <v>0.15374331550802139</v>
      </c>
      <c r="J162" s="28">
        <f t="shared" si="4"/>
        <v>0.20855614973262032</v>
      </c>
      <c r="K162" s="1"/>
      <c r="L162" s="1"/>
      <c r="M162" s="1"/>
    </row>
    <row r="163" spans="1:13" s="3" customFormat="1">
      <c r="A163" s="17">
        <v>43281</v>
      </c>
      <c r="B163" s="122">
        <v>6</v>
      </c>
      <c r="C163" s="15">
        <v>45</v>
      </c>
      <c r="D163" s="114">
        <v>24</v>
      </c>
      <c r="E163" s="14"/>
      <c r="F163" s="29">
        <f t="shared" si="5"/>
        <v>160</v>
      </c>
      <c r="G163" s="30">
        <f t="shared" si="5"/>
        <v>180</v>
      </c>
      <c r="H163" s="31"/>
      <c r="I163" s="32">
        <f t="shared" si="4"/>
        <v>0.21390374331550802</v>
      </c>
      <c r="J163" s="32">
        <f t="shared" si="4"/>
        <v>0.24064171122994651</v>
      </c>
      <c r="K163" s="1"/>
      <c r="L163" s="1"/>
      <c r="M163" s="1"/>
    </row>
    <row r="164" spans="1:13" s="3" customFormat="1">
      <c r="A164" s="16">
        <v>43312</v>
      </c>
      <c r="B164" s="121">
        <v>7</v>
      </c>
      <c r="C164" s="24">
        <v>98</v>
      </c>
      <c r="D164" s="115">
        <v>96</v>
      </c>
      <c r="E164" s="120"/>
      <c r="F164" s="25">
        <f t="shared" si="5"/>
        <v>258</v>
      </c>
      <c r="G164" s="26">
        <f t="shared" si="5"/>
        <v>276</v>
      </c>
      <c r="H164" s="27"/>
      <c r="I164" s="28">
        <f t="shared" si="4"/>
        <v>0.34491978609625668</v>
      </c>
      <c r="J164" s="28">
        <f t="shared" si="4"/>
        <v>0.36898395721925131</v>
      </c>
      <c r="K164" s="1"/>
      <c r="L164" s="1"/>
      <c r="M164" s="1"/>
    </row>
    <row r="165" spans="1:13" s="3" customFormat="1">
      <c r="A165" s="17">
        <v>43343</v>
      </c>
      <c r="B165" s="122">
        <v>8</v>
      </c>
      <c r="C165" s="15">
        <v>98</v>
      </c>
      <c r="D165" s="114">
        <v>114</v>
      </c>
      <c r="E165" s="14"/>
      <c r="F165" s="29">
        <f t="shared" si="5"/>
        <v>356</v>
      </c>
      <c r="G165" s="30">
        <f t="shared" si="5"/>
        <v>390</v>
      </c>
      <c r="H165" s="31"/>
      <c r="I165" s="32">
        <f t="shared" si="4"/>
        <v>0.47593582887700536</v>
      </c>
      <c r="J165" s="32">
        <f t="shared" si="4"/>
        <v>0.52139037433155078</v>
      </c>
      <c r="K165" s="1"/>
      <c r="L165" s="1"/>
      <c r="M165" s="1"/>
    </row>
    <row r="166" spans="1:13" s="3" customFormat="1">
      <c r="A166" s="16">
        <v>43373</v>
      </c>
      <c r="B166" s="121">
        <v>9</v>
      </c>
      <c r="C166" s="24">
        <v>98</v>
      </c>
      <c r="D166" s="115">
        <v>139</v>
      </c>
      <c r="E166" s="120"/>
      <c r="F166" s="25">
        <f t="shared" si="5"/>
        <v>454</v>
      </c>
      <c r="G166" s="26">
        <f t="shared" si="5"/>
        <v>529</v>
      </c>
      <c r="H166" s="27"/>
      <c r="I166" s="28">
        <f t="shared" si="4"/>
        <v>0.60695187165775399</v>
      </c>
      <c r="J166" s="28">
        <f t="shared" si="4"/>
        <v>0.70721925133689845</v>
      </c>
      <c r="K166" s="1"/>
      <c r="L166" s="1"/>
      <c r="M166" s="1"/>
    </row>
    <row r="167" spans="1:13" s="3" customFormat="1">
      <c r="A167" s="17">
        <v>43404</v>
      </c>
      <c r="B167" s="122">
        <v>10</v>
      </c>
      <c r="C167" s="15">
        <v>98</v>
      </c>
      <c r="D167" s="114"/>
      <c r="E167" s="14"/>
      <c r="F167" s="29">
        <f t="shared" si="5"/>
        <v>552</v>
      </c>
      <c r="G167" s="30">
        <f t="shared" si="5"/>
        <v>529</v>
      </c>
      <c r="H167" s="31"/>
      <c r="I167" s="32">
        <f t="shared" si="4"/>
        <v>0.73796791443850263</v>
      </c>
      <c r="J167" s="32">
        <f t="shared" si="4"/>
        <v>0.70721925133689845</v>
      </c>
      <c r="K167" s="1"/>
      <c r="L167" s="1"/>
      <c r="M167" s="1"/>
    </row>
    <row r="168" spans="1:13" s="3" customFormat="1">
      <c r="A168" s="16">
        <v>43434</v>
      </c>
      <c r="B168" s="121">
        <v>11</v>
      </c>
      <c r="C168" s="24">
        <v>98</v>
      </c>
      <c r="D168" s="115"/>
      <c r="E168" s="120"/>
      <c r="F168" s="25">
        <f t="shared" si="5"/>
        <v>650</v>
      </c>
      <c r="G168" s="26">
        <f t="shared" si="5"/>
        <v>529</v>
      </c>
      <c r="H168" s="27"/>
      <c r="I168" s="28">
        <f t="shared" si="4"/>
        <v>0.86898395721925137</v>
      </c>
      <c r="J168" s="28">
        <f t="shared" si="4"/>
        <v>0.70721925133689845</v>
      </c>
      <c r="K168" s="1"/>
      <c r="L168" s="1"/>
      <c r="M168" s="1"/>
    </row>
    <row r="169" spans="1:13" s="3" customFormat="1">
      <c r="A169" s="17">
        <v>43465</v>
      </c>
      <c r="B169" s="122">
        <v>12</v>
      </c>
      <c r="C169" s="15">
        <v>98</v>
      </c>
      <c r="D169" s="114"/>
      <c r="E169" s="14"/>
      <c r="F169" s="29">
        <f t="shared" si="5"/>
        <v>748</v>
      </c>
      <c r="G169" s="30">
        <f t="shared" si="5"/>
        <v>529</v>
      </c>
      <c r="H169" s="31"/>
      <c r="I169" s="32">
        <f t="shared" si="4"/>
        <v>1</v>
      </c>
      <c r="J169" s="32">
        <f t="shared" si="4"/>
        <v>0.70721925133689845</v>
      </c>
      <c r="K169" s="1"/>
      <c r="L169" s="1"/>
      <c r="M169" s="1"/>
    </row>
    <row r="170" spans="1:13" s="3" customFormat="1">
      <c r="A170" s="46" t="s">
        <v>23</v>
      </c>
      <c r="B170" s="123">
        <v>13</v>
      </c>
      <c r="C170" s="44">
        <f>SUM(C158:C169)</f>
        <v>748</v>
      </c>
      <c r="D170" s="42">
        <f>SUM(D158:D169)</f>
        <v>529</v>
      </c>
      <c r="E170" s="51"/>
      <c r="F170" s="47">
        <f>F169</f>
        <v>748</v>
      </c>
      <c r="G170" s="48">
        <f>G169</f>
        <v>529</v>
      </c>
      <c r="H170" s="49"/>
      <c r="I170" s="50">
        <f>I169</f>
        <v>1</v>
      </c>
      <c r="J170" s="50">
        <f>J169</f>
        <v>0.70721925133689845</v>
      </c>
      <c r="K170" s="1"/>
      <c r="L170" s="1"/>
      <c r="M170" s="1"/>
    </row>
    <row r="171" spans="1:13" s="3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67"/>
      <c r="B172" s="67"/>
      <c r="C172" s="68" t="s">
        <v>41</v>
      </c>
      <c r="D172" s="67" t="str">
        <f>C174</f>
        <v>Estrategias para el uso adecuado de los equipos tecnologicos</v>
      </c>
      <c r="E172" s="67"/>
      <c r="F172" s="67"/>
      <c r="G172" s="67"/>
      <c r="H172" s="67"/>
      <c r="I172" s="67"/>
      <c r="J172" s="67"/>
    </row>
    <row r="173" spans="1:13">
      <c r="I173" s="271" t="s">
        <v>203</v>
      </c>
      <c r="J173" s="272"/>
    </row>
    <row r="174" spans="1:13">
      <c r="A174" s="2" t="s">
        <v>11</v>
      </c>
      <c r="C174" s="304" t="s">
        <v>303</v>
      </c>
      <c r="D174" s="305"/>
      <c r="E174" s="305"/>
      <c r="F174" s="305"/>
      <c r="G174" s="305"/>
      <c r="H174" s="66"/>
      <c r="I174" s="134" t="s">
        <v>79</v>
      </c>
      <c r="J174" s="137">
        <f>beneficiarios!N32</f>
        <v>0</v>
      </c>
    </row>
    <row r="175" spans="1:13">
      <c r="A175" s="2" t="s">
        <v>12</v>
      </c>
      <c r="C175" s="265" t="s">
        <v>220</v>
      </c>
      <c r="D175" s="266"/>
      <c r="E175" s="266"/>
      <c r="F175" s="266"/>
      <c r="G175" s="267"/>
      <c r="H175" s="66"/>
      <c r="I175" s="134" t="s">
        <v>200</v>
      </c>
      <c r="J175" s="190">
        <f>beneficiarios!N33</f>
        <v>0</v>
      </c>
    </row>
    <row r="176" spans="1:13">
      <c r="A176" s="131" t="s">
        <v>13</v>
      </c>
      <c r="C176" s="265" t="s">
        <v>218</v>
      </c>
      <c r="D176" s="266"/>
      <c r="E176" s="266"/>
      <c r="F176" s="266"/>
      <c r="G176" s="267"/>
      <c r="H176" s="66"/>
      <c r="I176" s="135" t="s">
        <v>201</v>
      </c>
      <c r="J176" s="190">
        <f>beneficiarios!N34</f>
        <v>0</v>
      </c>
    </row>
    <row r="177" spans="1:10" ht="25.5">
      <c r="A177" s="131" t="s">
        <v>208</v>
      </c>
      <c r="C177" s="268" t="s">
        <v>219</v>
      </c>
      <c r="D177" s="269"/>
      <c r="E177" s="269"/>
      <c r="F177" s="269"/>
      <c r="G177" s="270"/>
      <c r="H177" s="66"/>
      <c r="I177" s="135" t="s">
        <v>202</v>
      </c>
      <c r="J177" s="190">
        <f>beneficiarios!N35</f>
        <v>0</v>
      </c>
    </row>
    <row r="178" spans="1:10">
      <c r="A178" s="1"/>
    </row>
    <row r="179" spans="1:10">
      <c r="A179" s="2" t="s">
        <v>14</v>
      </c>
      <c r="C179" s="254">
        <v>43101</v>
      </c>
      <c r="D179" s="296"/>
      <c r="F179" s="130" t="s">
        <v>15</v>
      </c>
      <c r="G179" s="40"/>
      <c r="I179" s="254">
        <v>43465</v>
      </c>
      <c r="J179" s="296"/>
    </row>
    <row r="181" spans="1:10" ht="12.75" customHeight="1">
      <c r="A181" s="256" t="s">
        <v>73</v>
      </c>
      <c r="B181" s="257"/>
      <c r="C181" s="254">
        <v>43312</v>
      </c>
      <c r="D181" s="255"/>
      <c r="E181" s="20"/>
      <c r="F181" s="264" t="s">
        <v>209</v>
      </c>
      <c r="G181" s="264"/>
      <c r="H181" s="264"/>
      <c r="I181" s="258" t="s">
        <v>115</v>
      </c>
      <c r="J181" s="259"/>
    </row>
    <row r="182" spans="1:10" ht="13.5" thickBot="1"/>
    <row r="183" spans="1:10" ht="25.5" customHeight="1" thickBot="1">
      <c r="A183" s="260" t="s">
        <v>78</v>
      </c>
      <c r="B183" s="261"/>
      <c r="C183" s="262" t="s">
        <v>306</v>
      </c>
      <c r="D183" s="263"/>
      <c r="E183" s="260" t="s">
        <v>74</v>
      </c>
      <c r="F183" s="261"/>
      <c r="G183" s="262" t="s">
        <v>307</v>
      </c>
      <c r="H183" s="263"/>
      <c r="I183" s="127" t="s">
        <v>82</v>
      </c>
      <c r="J183" s="128" t="s">
        <v>110</v>
      </c>
    </row>
    <row r="185" spans="1:10" ht="12.75" customHeight="1">
      <c r="A185" s="35" t="s">
        <v>71</v>
      </c>
      <c r="C185" s="286" t="s">
        <v>288</v>
      </c>
      <c r="D185" s="287"/>
      <c r="E185" s="287"/>
      <c r="F185" s="287"/>
      <c r="G185" s="287"/>
      <c r="H185" s="287"/>
      <c r="I185" s="287"/>
      <c r="J185" s="288"/>
    </row>
    <row r="186" spans="1:10" ht="12.75" customHeight="1">
      <c r="A186" s="36"/>
      <c r="C186" s="289"/>
      <c r="D186" s="306"/>
      <c r="E186" s="306"/>
      <c r="F186" s="306"/>
      <c r="G186" s="306"/>
      <c r="H186" s="306"/>
      <c r="I186" s="306"/>
      <c r="J186" s="291"/>
    </row>
    <row r="187" spans="1:10" ht="12.75" customHeight="1">
      <c r="A187" s="1"/>
      <c r="C187" s="289"/>
      <c r="D187" s="306"/>
      <c r="E187" s="306"/>
      <c r="F187" s="306"/>
      <c r="G187" s="306"/>
      <c r="H187" s="306"/>
      <c r="I187" s="306"/>
      <c r="J187" s="291"/>
    </row>
    <row r="188" spans="1:10" ht="12.75" customHeight="1">
      <c r="A188" s="1"/>
      <c r="C188" s="292"/>
      <c r="D188" s="293"/>
      <c r="E188" s="293"/>
      <c r="F188" s="293"/>
      <c r="G188" s="293"/>
      <c r="H188" s="293"/>
      <c r="I188" s="293"/>
      <c r="J188" s="294"/>
    </row>
    <row r="189" spans="1:10">
      <c r="A189" s="1"/>
      <c r="C189" s="8"/>
      <c r="D189" s="8"/>
      <c r="E189" s="8"/>
      <c r="F189" s="8"/>
      <c r="G189" s="8"/>
      <c r="H189" s="8"/>
      <c r="I189" s="8"/>
      <c r="J189" s="8"/>
    </row>
    <row r="190" spans="1:10">
      <c r="A190" s="21" t="s">
        <v>36</v>
      </c>
      <c r="C190" s="54" t="s">
        <v>289</v>
      </c>
      <c r="D190" s="85"/>
      <c r="E190" s="85"/>
      <c r="F190" s="85"/>
      <c r="G190" s="85"/>
      <c r="H190" s="85"/>
      <c r="I190" s="85"/>
      <c r="J190" s="86"/>
    </row>
    <row r="191" spans="1:10">
      <c r="A191" s="22" t="s">
        <v>37</v>
      </c>
      <c r="C191" s="198" t="s">
        <v>290</v>
      </c>
      <c r="D191" s="87"/>
      <c r="E191" s="87"/>
      <c r="F191" s="87"/>
      <c r="G191" s="87"/>
      <c r="H191" s="87"/>
      <c r="I191" s="87"/>
      <c r="J191" s="88"/>
    </row>
    <row r="192" spans="1:10">
      <c r="C192" s="129" t="s">
        <v>291</v>
      </c>
      <c r="D192" s="87"/>
      <c r="E192" s="87"/>
      <c r="F192" s="87"/>
      <c r="G192" s="87"/>
      <c r="H192" s="87"/>
      <c r="I192" s="87"/>
      <c r="J192" s="88"/>
    </row>
    <row r="193" spans="1:10">
      <c r="C193" s="129" t="s">
        <v>292</v>
      </c>
      <c r="D193" s="87"/>
      <c r="E193" s="87"/>
      <c r="F193" s="87"/>
      <c r="G193" s="87"/>
      <c r="H193" s="87"/>
      <c r="I193" s="87"/>
      <c r="J193" s="88"/>
    </row>
    <row r="194" spans="1:10">
      <c r="C194" s="129" t="s">
        <v>293</v>
      </c>
      <c r="D194" s="87"/>
      <c r="E194" s="87"/>
      <c r="F194" s="87"/>
      <c r="G194" s="87"/>
      <c r="H194" s="87"/>
      <c r="I194" s="87"/>
      <c r="J194" s="88"/>
    </row>
    <row r="195" spans="1:10">
      <c r="C195" s="199" t="s">
        <v>294</v>
      </c>
      <c r="D195" s="89"/>
      <c r="E195" s="89"/>
      <c r="F195" s="89"/>
      <c r="G195" s="89"/>
      <c r="H195" s="89"/>
      <c r="I195" s="89"/>
      <c r="J195" s="90"/>
    </row>
    <row r="196" spans="1:10">
      <c r="A196" s="4"/>
      <c r="C196" s="37"/>
      <c r="D196" s="37"/>
      <c r="E196" s="37"/>
      <c r="F196" s="37"/>
      <c r="G196" s="37"/>
      <c r="H196" s="37"/>
      <c r="I196" s="37"/>
      <c r="J196" s="37"/>
    </row>
    <row r="197" spans="1:10">
      <c r="A197" s="21" t="s">
        <v>35</v>
      </c>
      <c r="C197" s="54" t="s">
        <v>312</v>
      </c>
      <c r="D197" s="91"/>
      <c r="E197" s="91"/>
      <c r="F197" s="91"/>
      <c r="G197" s="91"/>
      <c r="H197" s="91"/>
      <c r="I197" s="91"/>
      <c r="J197" s="92"/>
    </row>
    <row r="198" spans="1:10">
      <c r="A198" s="22"/>
      <c r="C198" s="129" t="s">
        <v>313</v>
      </c>
      <c r="D198" s="93"/>
      <c r="E198" s="93"/>
      <c r="F198" s="93"/>
      <c r="G198" s="93"/>
      <c r="H198" s="93"/>
      <c r="I198" s="93"/>
      <c r="J198" s="94"/>
    </row>
    <row r="199" spans="1:10">
      <c r="C199" s="129" t="s">
        <v>314</v>
      </c>
      <c r="D199" s="93"/>
      <c r="E199" s="93"/>
      <c r="F199" s="93"/>
      <c r="G199" s="93"/>
      <c r="H199" s="93"/>
      <c r="I199" s="93"/>
      <c r="J199" s="94"/>
    </row>
    <row r="200" spans="1:10">
      <c r="C200" s="129" t="s">
        <v>315</v>
      </c>
      <c r="D200" s="93"/>
      <c r="E200" s="93"/>
      <c r="F200" s="93"/>
      <c r="G200" s="93"/>
      <c r="H200" s="93"/>
      <c r="I200" s="93"/>
      <c r="J200" s="94"/>
    </row>
    <row r="201" spans="1:10">
      <c r="C201" s="199"/>
      <c r="D201" s="96"/>
      <c r="E201" s="96"/>
      <c r="F201" s="96"/>
      <c r="G201" s="96"/>
      <c r="H201" s="96"/>
      <c r="I201" s="96"/>
      <c r="J201" s="97"/>
    </row>
    <row r="202" spans="1:10">
      <c r="A202" s="1"/>
      <c r="C202" s="8"/>
      <c r="D202" s="8"/>
      <c r="E202" s="8"/>
      <c r="F202" s="8"/>
      <c r="G202" s="8"/>
      <c r="H202" s="8"/>
      <c r="I202" s="8"/>
      <c r="J202" s="8"/>
    </row>
    <row r="203" spans="1:10">
      <c r="A203" s="21" t="s">
        <v>17</v>
      </c>
      <c r="C203" s="54" t="s">
        <v>295</v>
      </c>
      <c r="D203" s="91"/>
      <c r="E203" s="91"/>
      <c r="F203" s="91"/>
      <c r="G203" s="91"/>
      <c r="H203" s="91"/>
      <c r="I203" s="91"/>
      <c r="J203" s="92"/>
    </row>
    <row r="204" spans="1:10">
      <c r="A204" s="22"/>
      <c r="C204" s="202" t="s">
        <v>296</v>
      </c>
      <c r="D204" s="93"/>
      <c r="E204" s="93"/>
      <c r="F204" s="93"/>
      <c r="G204" s="93"/>
      <c r="H204" s="93"/>
      <c r="I204" s="93"/>
      <c r="J204" s="94"/>
    </row>
    <row r="205" spans="1:10">
      <c r="C205" s="129" t="s">
        <v>297</v>
      </c>
      <c r="D205" s="93"/>
      <c r="E205" s="93"/>
      <c r="F205" s="93"/>
      <c r="G205" s="93"/>
      <c r="H205" s="93"/>
      <c r="I205" s="93"/>
      <c r="J205" s="94"/>
    </row>
    <row r="206" spans="1:10">
      <c r="C206" s="129" t="s">
        <v>298</v>
      </c>
      <c r="D206" s="93"/>
      <c r="E206" s="93"/>
      <c r="F206" s="93"/>
      <c r="G206" s="93"/>
      <c r="H206" s="93"/>
      <c r="I206" s="93"/>
      <c r="J206" s="94"/>
    </row>
    <row r="207" spans="1:10">
      <c r="C207" s="129" t="s">
        <v>299</v>
      </c>
      <c r="D207" s="93"/>
      <c r="E207" s="93"/>
      <c r="F207" s="93"/>
      <c r="G207" s="93"/>
      <c r="H207" s="93"/>
      <c r="I207" s="93"/>
      <c r="J207" s="94"/>
    </row>
    <row r="208" spans="1:10">
      <c r="C208" s="129" t="s">
        <v>300</v>
      </c>
      <c r="D208" s="93"/>
      <c r="E208" s="93"/>
      <c r="F208" s="93"/>
      <c r="G208" s="93"/>
      <c r="H208" s="93"/>
      <c r="I208" s="93"/>
      <c r="J208" s="94"/>
    </row>
    <row r="209" spans="1:10">
      <c r="C209" s="129" t="s">
        <v>301</v>
      </c>
      <c r="D209" s="93"/>
      <c r="E209" s="93"/>
      <c r="F209" s="93"/>
      <c r="G209" s="93"/>
      <c r="H209" s="93"/>
      <c r="I209" s="93"/>
      <c r="J209" s="94"/>
    </row>
    <row r="210" spans="1:10">
      <c r="C210" s="95" t="s">
        <v>302</v>
      </c>
      <c r="D210" s="96"/>
      <c r="E210" s="96"/>
      <c r="F210" s="96"/>
      <c r="G210" s="96"/>
      <c r="H210" s="96"/>
      <c r="I210" s="96"/>
      <c r="J210" s="97"/>
    </row>
    <row r="211" spans="1:10">
      <c r="A211" s="1"/>
      <c r="C211" s="8"/>
      <c r="D211" s="8"/>
      <c r="E211" s="8"/>
      <c r="F211" s="8"/>
      <c r="G211" s="8"/>
      <c r="H211" s="8"/>
      <c r="I211" s="8"/>
      <c r="J211" s="8"/>
    </row>
    <row r="212" spans="1:10">
      <c r="A212" s="2" t="s">
        <v>18</v>
      </c>
      <c r="C212" s="302"/>
      <c r="D212" s="303"/>
      <c r="F212" s="300" t="s">
        <v>19</v>
      </c>
      <c r="G212" s="301"/>
      <c r="I212" s="302"/>
      <c r="J212" s="303"/>
    </row>
    <row r="213" spans="1:10">
      <c r="A213" s="4"/>
      <c r="B213" s="1"/>
      <c r="C213" s="106"/>
      <c r="D213" s="106"/>
      <c r="E213" s="1"/>
      <c r="F213" s="38"/>
      <c r="G213" s="38"/>
      <c r="I213" s="8"/>
      <c r="J213" s="8"/>
    </row>
    <row r="214" spans="1:10">
      <c r="A214" s="23"/>
      <c r="B214" s="98" t="s">
        <v>64</v>
      </c>
      <c r="C214" s="10"/>
      <c r="D214" s="10"/>
      <c r="E214" s="11"/>
      <c r="G214" s="18"/>
      <c r="H214" s="1"/>
      <c r="I214" s="1"/>
      <c r="J214" s="1"/>
    </row>
    <row r="215" spans="1:10">
      <c r="A215" s="42" t="s">
        <v>4</v>
      </c>
      <c r="B215" s="43"/>
      <c r="C215" s="100" t="s">
        <v>65</v>
      </c>
      <c r="D215" s="42" t="s">
        <v>77</v>
      </c>
      <c r="E215" s="51"/>
      <c r="F215" s="100" t="s">
        <v>66</v>
      </c>
      <c r="G215" s="45" t="s">
        <v>20</v>
      </c>
      <c r="H215" s="43"/>
      <c r="I215" s="44" t="s">
        <v>21</v>
      </c>
      <c r="J215" s="44" t="s">
        <v>22</v>
      </c>
    </row>
    <row r="216" spans="1:10">
      <c r="A216" s="16">
        <v>43131</v>
      </c>
      <c r="B216" s="121">
        <v>1</v>
      </c>
      <c r="C216" s="24">
        <v>25</v>
      </c>
      <c r="D216" s="115">
        <v>22</v>
      </c>
      <c r="E216" s="120"/>
      <c r="F216" s="25">
        <f>C216</f>
        <v>25</v>
      </c>
      <c r="G216" s="26">
        <f>D216</f>
        <v>22</v>
      </c>
      <c r="H216" s="27"/>
      <c r="I216" s="28">
        <f t="shared" ref="I216:J227" si="6">F216/$F$228</f>
        <v>3.7993920972644375E-2</v>
      </c>
      <c r="J216" s="28">
        <f t="shared" si="6"/>
        <v>3.3434650455927049E-2</v>
      </c>
    </row>
    <row r="217" spans="1:10">
      <c r="A217" s="17">
        <v>43159</v>
      </c>
      <c r="B217" s="122">
        <v>2</v>
      </c>
      <c r="C217" s="15">
        <v>23</v>
      </c>
      <c r="D217" s="114">
        <v>43</v>
      </c>
      <c r="E217" s="14"/>
      <c r="F217" s="29">
        <f t="shared" ref="F217:G227" si="7">C217+F216</f>
        <v>48</v>
      </c>
      <c r="G217" s="30">
        <f t="shared" si="7"/>
        <v>65</v>
      </c>
      <c r="H217" s="31"/>
      <c r="I217" s="32">
        <f t="shared" si="6"/>
        <v>7.29483282674772E-2</v>
      </c>
      <c r="J217" s="32">
        <f t="shared" si="6"/>
        <v>9.878419452887538E-2</v>
      </c>
    </row>
    <row r="218" spans="1:10">
      <c r="A218" s="16">
        <v>43190</v>
      </c>
      <c r="B218" s="121">
        <v>3</v>
      </c>
      <c r="C218" s="24">
        <v>40</v>
      </c>
      <c r="D218" s="115">
        <v>40</v>
      </c>
      <c r="E218" s="120"/>
      <c r="F218" s="25">
        <f t="shared" si="7"/>
        <v>88</v>
      </c>
      <c r="G218" s="26">
        <f t="shared" si="7"/>
        <v>105</v>
      </c>
      <c r="H218" s="27"/>
      <c r="I218" s="28">
        <f t="shared" si="6"/>
        <v>0.1337386018237082</v>
      </c>
      <c r="J218" s="28">
        <f t="shared" si="6"/>
        <v>0.15957446808510639</v>
      </c>
    </row>
    <row r="219" spans="1:10">
      <c r="A219" s="17">
        <v>43220</v>
      </c>
      <c r="B219" s="122">
        <v>4</v>
      </c>
      <c r="C219" s="15">
        <v>30</v>
      </c>
      <c r="D219" s="114">
        <v>28</v>
      </c>
      <c r="E219" s="14"/>
      <c r="F219" s="29">
        <f t="shared" si="7"/>
        <v>118</v>
      </c>
      <c r="G219" s="30">
        <f t="shared" si="7"/>
        <v>133</v>
      </c>
      <c r="H219" s="31"/>
      <c r="I219" s="32">
        <f t="shared" si="6"/>
        <v>0.17933130699088146</v>
      </c>
      <c r="J219" s="32">
        <f t="shared" si="6"/>
        <v>0.20212765957446807</v>
      </c>
    </row>
    <row r="220" spans="1:10">
      <c r="A220" s="16">
        <v>43251</v>
      </c>
      <c r="B220" s="121">
        <v>5</v>
      </c>
      <c r="C220" s="24">
        <v>50</v>
      </c>
      <c r="D220" s="115">
        <v>41</v>
      </c>
      <c r="E220" s="120"/>
      <c r="F220" s="25">
        <f t="shared" si="7"/>
        <v>168</v>
      </c>
      <c r="G220" s="26">
        <f t="shared" si="7"/>
        <v>174</v>
      </c>
      <c r="H220" s="27"/>
      <c r="I220" s="28">
        <f t="shared" si="6"/>
        <v>0.25531914893617019</v>
      </c>
      <c r="J220" s="28">
        <f t="shared" si="6"/>
        <v>0.26443768996960487</v>
      </c>
    </row>
    <row r="221" spans="1:10">
      <c r="A221" s="17">
        <v>43281</v>
      </c>
      <c r="B221" s="122">
        <v>6</v>
      </c>
      <c r="C221" s="15">
        <v>56</v>
      </c>
      <c r="D221" s="114">
        <v>47</v>
      </c>
      <c r="E221" s="14"/>
      <c r="F221" s="29">
        <f t="shared" si="7"/>
        <v>224</v>
      </c>
      <c r="G221" s="30">
        <f t="shared" si="7"/>
        <v>221</v>
      </c>
      <c r="H221" s="31"/>
      <c r="I221" s="32">
        <f t="shared" si="6"/>
        <v>0.34042553191489361</v>
      </c>
      <c r="J221" s="32">
        <f t="shared" si="6"/>
        <v>0.33586626139817627</v>
      </c>
    </row>
    <row r="222" spans="1:10">
      <c r="A222" s="16">
        <v>43312</v>
      </c>
      <c r="B222" s="121">
        <v>7</v>
      </c>
      <c r="C222" s="24">
        <v>56</v>
      </c>
      <c r="D222" s="115">
        <v>32</v>
      </c>
      <c r="E222" s="120"/>
      <c r="F222" s="25">
        <f t="shared" si="7"/>
        <v>280</v>
      </c>
      <c r="G222" s="26">
        <f t="shared" si="7"/>
        <v>253</v>
      </c>
      <c r="H222" s="27"/>
      <c r="I222" s="28">
        <f t="shared" si="6"/>
        <v>0.42553191489361702</v>
      </c>
      <c r="J222" s="28">
        <f t="shared" si="6"/>
        <v>0.38449848024316108</v>
      </c>
    </row>
    <row r="223" spans="1:10">
      <c r="A223" s="17">
        <v>43343</v>
      </c>
      <c r="B223" s="122">
        <v>8</v>
      </c>
      <c r="C223" s="15">
        <v>67</v>
      </c>
      <c r="D223" s="114">
        <v>30</v>
      </c>
      <c r="E223" s="14"/>
      <c r="F223" s="29">
        <f t="shared" si="7"/>
        <v>347</v>
      </c>
      <c r="G223" s="30">
        <f t="shared" si="7"/>
        <v>283</v>
      </c>
      <c r="H223" s="31"/>
      <c r="I223" s="32">
        <f t="shared" si="6"/>
        <v>0.52735562310030393</v>
      </c>
      <c r="J223" s="32">
        <f t="shared" si="6"/>
        <v>0.43009118541033436</v>
      </c>
    </row>
    <row r="224" spans="1:10">
      <c r="A224" s="16">
        <v>43373</v>
      </c>
      <c r="B224" s="121">
        <v>9</v>
      </c>
      <c r="C224" s="24">
        <v>87</v>
      </c>
      <c r="D224" s="115">
        <v>30</v>
      </c>
      <c r="E224" s="120"/>
      <c r="F224" s="25">
        <f t="shared" si="7"/>
        <v>434</v>
      </c>
      <c r="G224" s="26">
        <f t="shared" si="7"/>
        <v>313</v>
      </c>
      <c r="H224" s="27"/>
      <c r="I224" s="28">
        <f t="shared" si="6"/>
        <v>0.65957446808510634</v>
      </c>
      <c r="J224" s="28">
        <f t="shared" si="6"/>
        <v>0.4756838905775076</v>
      </c>
    </row>
    <row r="225" spans="1:10">
      <c r="A225" s="17">
        <v>43404</v>
      </c>
      <c r="B225" s="122">
        <v>10</v>
      </c>
      <c r="C225" s="15">
        <v>80</v>
      </c>
      <c r="D225" s="114"/>
      <c r="E225" s="14"/>
      <c r="F225" s="29">
        <f t="shared" si="7"/>
        <v>514</v>
      </c>
      <c r="G225" s="30">
        <f t="shared" si="7"/>
        <v>313</v>
      </c>
      <c r="H225" s="31"/>
      <c r="I225" s="32">
        <f t="shared" si="6"/>
        <v>0.78115501519756836</v>
      </c>
      <c r="J225" s="32">
        <f t="shared" si="6"/>
        <v>0.4756838905775076</v>
      </c>
    </row>
    <row r="226" spans="1:10">
      <c r="A226" s="16">
        <v>43434</v>
      </c>
      <c r="B226" s="121">
        <v>11</v>
      </c>
      <c r="C226" s="24">
        <v>88</v>
      </c>
      <c r="D226" s="115"/>
      <c r="E226" s="120"/>
      <c r="F226" s="25">
        <f t="shared" si="7"/>
        <v>602</v>
      </c>
      <c r="G226" s="26">
        <f t="shared" si="7"/>
        <v>313</v>
      </c>
      <c r="H226" s="27"/>
      <c r="I226" s="28">
        <f t="shared" si="6"/>
        <v>0.91489361702127658</v>
      </c>
      <c r="J226" s="28">
        <f t="shared" si="6"/>
        <v>0.4756838905775076</v>
      </c>
    </row>
    <row r="227" spans="1:10">
      <c r="A227" s="17">
        <v>43465</v>
      </c>
      <c r="B227" s="122">
        <v>12</v>
      </c>
      <c r="C227" s="15">
        <v>56</v>
      </c>
      <c r="D227" s="114"/>
      <c r="E227" s="14"/>
      <c r="F227" s="29">
        <f t="shared" si="7"/>
        <v>658</v>
      </c>
      <c r="G227" s="30">
        <f t="shared" si="7"/>
        <v>313</v>
      </c>
      <c r="H227" s="31"/>
      <c r="I227" s="32">
        <f t="shared" si="6"/>
        <v>1</v>
      </c>
      <c r="J227" s="32">
        <f t="shared" si="6"/>
        <v>0.4756838905775076</v>
      </c>
    </row>
    <row r="228" spans="1:10">
      <c r="A228" s="46" t="s">
        <v>23</v>
      </c>
      <c r="B228" s="123">
        <v>13</v>
      </c>
      <c r="C228" s="44">
        <f>SUM(C216:C227)</f>
        <v>658</v>
      </c>
      <c r="D228" s="42">
        <f>SUM(D216:D227)</f>
        <v>313</v>
      </c>
      <c r="E228" s="51"/>
      <c r="F228" s="47">
        <f>F227</f>
        <v>658</v>
      </c>
      <c r="G228" s="48">
        <f>G227</f>
        <v>313</v>
      </c>
      <c r="H228" s="49"/>
      <c r="I228" s="50">
        <f>I227</f>
        <v>1</v>
      </c>
      <c r="J228" s="50">
        <f>J227</f>
        <v>0.4756838905775076</v>
      </c>
    </row>
    <row r="229" spans="1:10">
      <c r="A229" s="41"/>
      <c r="B229" s="41"/>
      <c r="C229" s="108"/>
      <c r="D229" s="108"/>
      <c r="E229" s="108"/>
      <c r="F229" s="107"/>
      <c r="G229" s="107"/>
      <c r="H229" s="109"/>
      <c r="I229" s="109"/>
      <c r="J229" s="109"/>
    </row>
    <row r="230" spans="1:10" hidden="1">
      <c r="A230" s="41"/>
      <c r="B230" s="41"/>
      <c r="C230" s="113"/>
      <c r="D230" s="113"/>
      <c r="E230" s="113"/>
      <c r="F230" s="107"/>
      <c r="G230" s="107"/>
      <c r="H230" s="116"/>
      <c r="I230" s="116"/>
      <c r="J230" s="116"/>
    </row>
    <row r="231" spans="1:10" hidden="1">
      <c r="A231" s="152" t="s">
        <v>67</v>
      </c>
      <c r="B231" s="110"/>
      <c r="C231" s="153" t="s">
        <v>80</v>
      </c>
      <c r="D231" s="110"/>
      <c r="E231" s="299" t="s">
        <v>86</v>
      </c>
      <c r="F231" s="299"/>
      <c r="G231" s="18"/>
      <c r="H231" s="1"/>
      <c r="I231" s="8"/>
      <c r="J231" s="8"/>
    </row>
    <row r="232" spans="1:10" hidden="1">
      <c r="A232" s="111" t="s">
        <v>68</v>
      </c>
      <c r="B232" s="110"/>
      <c r="C232" s="133" t="s">
        <v>113</v>
      </c>
      <c r="D232" s="1"/>
      <c r="E232" s="124">
        <v>1</v>
      </c>
      <c r="F232" s="124" t="s">
        <v>24</v>
      </c>
      <c r="G232" s="1"/>
      <c r="H232" s="1"/>
      <c r="I232" s="1"/>
      <c r="J232" s="1"/>
    </row>
    <row r="233" spans="1:10" hidden="1">
      <c r="A233" s="112" t="s">
        <v>85</v>
      </c>
      <c r="B233" s="110"/>
      <c r="C233" s="132" t="s">
        <v>114</v>
      </c>
      <c r="E233" s="125">
        <v>2</v>
      </c>
      <c r="F233" s="124" t="s">
        <v>25</v>
      </c>
    </row>
    <row r="234" spans="1:10" hidden="1">
      <c r="A234" s="111" t="s">
        <v>72</v>
      </c>
      <c r="B234" s="110"/>
      <c r="C234" s="132"/>
      <c r="E234" s="124">
        <v>3</v>
      </c>
      <c r="F234" s="125" t="s">
        <v>26</v>
      </c>
    </row>
    <row r="235" spans="1:10" hidden="1">
      <c r="E235" s="125">
        <v>4</v>
      </c>
      <c r="F235" s="124" t="s">
        <v>27</v>
      </c>
    </row>
    <row r="236" spans="1:10" hidden="1">
      <c r="E236" s="124">
        <v>5</v>
      </c>
      <c r="F236" s="124" t="s">
        <v>28</v>
      </c>
    </row>
    <row r="237" spans="1:10" hidden="1">
      <c r="E237" s="125">
        <v>6</v>
      </c>
      <c r="F237" s="125" t="s">
        <v>29</v>
      </c>
    </row>
    <row r="238" spans="1:10" hidden="1">
      <c r="A238" s="152" t="s">
        <v>67</v>
      </c>
      <c r="E238" s="124">
        <v>7</v>
      </c>
      <c r="F238" s="124" t="s">
        <v>30</v>
      </c>
    </row>
    <row r="239" spans="1:10" hidden="1">
      <c r="A239" s="146" t="s">
        <v>110</v>
      </c>
      <c r="E239" s="125">
        <v>8</v>
      </c>
      <c r="F239" s="124" t="s">
        <v>31</v>
      </c>
    </row>
    <row r="240" spans="1:10" hidden="1">
      <c r="A240" s="3" t="s">
        <v>111</v>
      </c>
      <c r="E240" s="124">
        <v>9</v>
      </c>
      <c r="F240" s="125" t="s">
        <v>76</v>
      </c>
    </row>
    <row r="241" spans="1:6" hidden="1">
      <c r="A241" s="146" t="s">
        <v>112</v>
      </c>
      <c r="E241" s="125">
        <v>10</v>
      </c>
      <c r="F241" s="124" t="s">
        <v>32</v>
      </c>
    </row>
    <row r="242" spans="1:6" hidden="1">
      <c r="A242" s="3" t="s">
        <v>107</v>
      </c>
      <c r="E242" s="126">
        <v>11</v>
      </c>
      <c r="F242" s="124" t="s">
        <v>33</v>
      </c>
    </row>
    <row r="243" spans="1:6" hidden="1">
      <c r="A243" s="146" t="s">
        <v>108</v>
      </c>
      <c r="E243" s="125">
        <v>12</v>
      </c>
      <c r="F243" s="125" t="s">
        <v>34</v>
      </c>
    </row>
    <row r="244" spans="1:6" hidden="1">
      <c r="A244" s="3" t="s">
        <v>109</v>
      </c>
    </row>
    <row r="245" spans="1:6" hidden="1"/>
    <row r="246" spans="1:6" hidden="1"/>
    <row r="247" spans="1:6" hidden="1"/>
    <row r="248" spans="1:6" hidden="1"/>
    <row r="249" spans="1:6" hidden="1"/>
    <row r="250" spans="1:6" hidden="1"/>
    <row r="251" spans="1:6" hidden="1"/>
    <row r="252" spans="1:6" hidden="1"/>
    <row r="253" spans="1:6" hidden="1"/>
    <row r="254" spans="1:6" hidden="1"/>
    <row r="255" spans="1:6" hidden="1"/>
    <row r="256" spans="1: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</sheetData>
  <sheetProtection sheet="1" objects="1" scenarios="1"/>
  <protectedRanges>
    <protectedRange sqref="C69:D69 G69:H69 J69" name="c2indicador"/>
    <protectedRange sqref="C183:D183 G183:H183 J183" name="c4indicador"/>
    <protectedRange sqref="C154:D154 I154:J154" name="c3valores"/>
    <protectedRange sqref="C40:D40 I40:J40" name="c1valores"/>
    <protectedRange sqref="D216:D227" name="c4avance"/>
    <protectedRange sqref="D101:D112" name="c2avance"/>
    <protectedRange sqref="C216:C227" name="c4metas"/>
    <protectedRange sqref="D197:J201" name="c4proyectos"/>
    <protectedRange sqref="I181:J181 I124:J124 I67:J67 I10:J10" name="c4personas"/>
    <protectedRange sqref="I179:J179" name="c4termino"/>
    <protectedRange sqref="C174:G174" name="c4plan"/>
    <protectedRange sqref="D144:J152" name="c3actividades"/>
    <protectedRange sqref="C136:J137 D133:J135" name="c3fines"/>
    <protectedRange sqref="C124:D124" name="c3actualizacion"/>
    <protectedRange sqref="C122:D122" name="c3inicio"/>
    <protectedRange sqref="C101:C112" name="c2metas"/>
    <protectedRange sqref="C82:J86" name="c2proyectos"/>
    <protectedRange sqref="C71:J74" name="c2descripcion"/>
    <protectedRange sqref="I65:J65" name="c2termino"/>
    <protectedRange sqref="C60:G60" name="c2plan"/>
    <protectedRange sqref="C37:J38 D31:J36" name="c1actividades"/>
    <protectedRange sqref="C23:J23 D19:J22" name="c1fines"/>
    <protectedRange sqref="C10:D10" name="c1actualizacion"/>
    <protectedRange sqref="C8:D8" name="c1inicio"/>
    <protectedRange sqref="C3:G4 C61:G61 C118:G118 C175:G175" name="c1plan"/>
    <protectedRange sqref="I8:J8" name="c1termino"/>
    <protectedRange sqref="C14:J17" name="c1descripcion"/>
    <protectedRange sqref="D25:J29" name="c1proyectos"/>
    <protectedRange sqref="C44:C55" name="c1metas"/>
    <protectedRange sqref="C65:D65" name="c2inicio"/>
    <protectedRange sqref="C67:D67" name="c2actualizacion"/>
    <protectedRange sqref="C79:J80 D76:J78" name="c2fines"/>
    <protectedRange sqref="C91:J95 D88:J90" name="c2actividades"/>
    <protectedRange sqref="C117:G117" name="c3plan"/>
    <protectedRange sqref="I122:J122" name="c3termino"/>
    <protectedRange sqref="C128:J131" name="c3descripcion"/>
    <protectedRange sqref="C139:J142" name="c3proyectos"/>
    <protectedRange sqref="C158:C169" name="c3metas"/>
    <protectedRange sqref="C179:D179" name="c4inicio"/>
    <protectedRange sqref="C181:D181" name="c4actualizacion"/>
    <protectedRange sqref="D190:J195" name="c4fines"/>
    <protectedRange sqref="C185:J188" name="c4descripcion"/>
    <protectedRange sqref="D203:J210 C210" name="c4actividades"/>
    <protectedRange sqref="D44:D55" name="c1avance"/>
    <protectedRange sqref="D158:D169" name="c3avance"/>
    <protectedRange sqref="C97:D97 I97:J97" name="c2valores"/>
    <protectedRange sqref="C212:D212 I212:J212" name="c4valores"/>
    <protectedRange sqref="C126:D126 G126:H126 J126" name="c3indicador"/>
    <protectedRange sqref="C12:D12 G12:H12 J12" name="c1indicador"/>
    <protectedRange sqref="C5:G6 C62:G63 C119:G120 C176:G177" name="c1plan_3"/>
    <protectedRange sqref="C19:C22" name="c1fines_1"/>
    <protectedRange sqref="C25:C29" name="c1proyectos_1"/>
    <protectedRange sqref="C31:C36" name="c1actividades_1"/>
    <protectedRange sqref="C76:C78" name="c2fines_2"/>
    <protectedRange sqref="C88:C90" name="c2actividades_1"/>
    <protectedRange sqref="C133:C135" name="c3fines_2"/>
    <protectedRange sqref="C144 C147 C149 C151:C152" name="c3actividades_1"/>
    <protectedRange sqref="C190 C192:C195" name="c4fines_1"/>
    <protectedRange sqref="C197:C201" name="c4proyectos_1"/>
    <protectedRange sqref="C203 C205:C209" name="c4actividades_1"/>
  </protectedRanges>
  <mergeCells count="76">
    <mergeCell ref="A181:B181"/>
    <mergeCell ref="C122:D122"/>
    <mergeCell ref="I181:J181"/>
    <mergeCell ref="C185:J188"/>
    <mergeCell ref="C212:D212"/>
    <mergeCell ref="A183:B183"/>
    <mergeCell ref="C183:D183"/>
    <mergeCell ref="E183:F183"/>
    <mergeCell ref="G183:H183"/>
    <mergeCell ref="A126:B126"/>
    <mergeCell ref="C126:D126"/>
    <mergeCell ref="E126:F126"/>
    <mergeCell ref="G126:H126"/>
    <mergeCell ref="F124:H124"/>
    <mergeCell ref="F181:H181"/>
    <mergeCell ref="E231:F231"/>
    <mergeCell ref="A124:B124"/>
    <mergeCell ref="I116:J116"/>
    <mergeCell ref="I173:J173"/>
    <mergeCell ref="C117:G117"/>
    <mergeCell ref="C118:G118"/>
    <mergeCell ref="C119:G119"/>
    <mergeCell ref="F212:G212"/>
    <mergeCell ref="I212:J212"/>
    <mergeCell ref="I179:J179"/>
    <mergeCell ref="C174:G174"/>
    <mergeCell ref="C175:G175"/>
    <mergeCell ref="C176:G176"/>
    <mergeCell ref="C177:G177"/>
    <mergeCell ref="C181:D181"/>
    <mergeCell ref="C179:D179"/>
    <mergeCell ref="C120:G120"/>
    <mergeCell ref="C124:D124"/>
    <mergeCell ref="I124:J124"/>
    <mergeCell ref="C128:J131"/>
    <mergeCell ref="C154:D154"/>
    <mergeCell ref="I154:J154"/>
    <mergeCell ref="I122:J122"/>
    <mergeCell ref="C14:J17"/>
    <mergeCell ref="C40:D40"/>
    <mergeCell ref="F40:G40"/>
    <mergeCell ref="I40:J40"/>
    <mergeCell ref="C65:D65"/>
    <mergeCell ref="I65:J65"/>
    <mergeCell ref="C61:G61"/>
    <mergeCell ref="C62:G62"/>
    <mergeCell ref="C63:G63"/>
    <mergeCell ref="C60:G60"/>
    <mergeCell ref="I59:J59"/>
    <mergeCell ref="C67:D67"/>
    <mergeCell ref="A67:B67"/>
    <mergeCell ref="I67:J67"/>
    <mergeCell ref="C71:J74"/>
    <mergeCell ref="C97:D97"/>
    <mergeCell ref="F97:G97"/>
    <mergeCell ref="I97:J97"/>
    <mergeCell ref="A69:B69"/>
    <mergeCell ref="C69:D69"/>
    <mergeCell ref="E69:F69"/>
    <mergeCell ref="G69:H69"/>
    <mergeCell ref="F67:H67"/>
    <mergeCell ref="C3:G3"/>
    <mergeCell ref="C4:G4"/>
    <mergeCell ref="C5:G5"/>
    <mergeCell ref="C6:G6"/>
    <mergeCell ref="I2:J2"/>
    <mergeCell ref="C8:D8"/>
    <mergeCell ref="I8:J8"/>
    <mergeCell ref="A10:B10"/>
    <mergeCell ref="I10:J10"/>
    <mergeCell ref="A12:B12"/>
    <mergeCell ref="C12:D12"/>
    <mergeCell ref="E12:F12"/>
    <mergeCell ref="G12:H12"/>
    <mergeCell ref="C10:D10"/>
    <mergeCell ref="F10:H10"/>
  </mergeCells>
  <dataValidations count="2">
    <dataValidation type="list" allowBlank="1" showInputMessage="1" showErrorMessage="1" sqref="J183 J12 J126 J69">
      <formula1>$A$239:$A$244</formula1>
    </dataValidation>
    <dataValidation type="list" allowBlank="1" showInputMessage="1" showErrorMessage="1" sqref="I181:J181 I124:J124 I67:J67 I10:J10">
      <formula1>"1 Estrategico, 2 Gestion"</formula1>
    </dataValidation>
  </dataValidations>
  <pageMargins left="0.55000000000000004" right="0.44" top="0.36" bottom="0.51" header="0.3" footer="0.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selection activeCell="B32" sqref="B32:B35"/>
    </sheetView>
  </sheetViews>
  <sheetFormatPr baseColWidth="10" defaultRowHeight="12"/>
  <cols>
    <col min="1" max="1" width="16.140625" style="191" customWidth="1"/>
    <col min="2" max="14" width="10.28515625" style="191" customWidth="1"/>
    <col min="15" max="16384" width="11.42578125" style="191"/>
  </cols>
  <sheetData>
    <row r="1" spans="1:14" ht="15">
      <c r="A1" s="195" t="s">
        <v>92</v>
      </c>
    </row>
    <row r="2" spans="1:14" ht="15">
      <c r="A2" s="195" t="str">
        <f>'Caratula POA'!C9</f>
        <v>Dirección Administrativa</v>
      </c>
    </row>
    <row r="3" spans="1:14" ht="15">
      <c r="A3" s="195" t="s">
        <v>210</v>
      </c>
    </row>
    <row r="6" spans="1:14">
      <c r="A6" s="191" t="str">
        <f>'componentes POA'!C3</f>
        <v>Estructura Organizacional de la Dirección Administrativa</v>
      </c>
    </row>
    <row r="7" spans="1:14">
      <c r="A7" s="186" t="s">
        <v>203</v>
      </c>
      <c r="B7" s="186" t="s">
        <v>24</v>
      </c>
      <c r="C7" s="185" t="s">
        <v>25</v>
      </c>
      <c r="D7" s="185" t="s">
        <v>26</v>
      </c>
      <c r="E7" s="186" t="s">
        <v>27</v>
      </c>
      <c r="F7" s="185" t="s">
        <v>28</v>
      </c>
      <c r="G7" s="185" t="s">
        <v>29</v>
      </c>
      <c r="H7" s="186" t="s">
        <v>30</v>
      </c>
      <c r="I7" s="185" t="s">
        <v>31</v>
      </c>
      <c r="J7" s="185" t="s">
        <v>76</v>
      </c>
      <c r="K7" s="186" t="s">
        <v>32</v>
      </c>
      <c r="L7" s="185" t="s">
        <v>33</v>
      </c>
      <c r="M7" s="185" t="s">
        <v>34</v>
      </c>
      <c r="N7" s="189" t="s">
        <v>23</v>
      </c>
    </row>
    <row r="8" spans="1:14">
      <c r="A8" s="187" t="s">
        <v>79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3">
        <f>SUM(B8:M8)</f>
        <v>0</v>
      </c>
    </row>
    <row r="9" spans="1:14">
      <c r="A9" s="187" t="s">
        <v>81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>
        <f t="shared" ref="N9:N11" si="0">SUM(B9:M9)</f>
        <v>0</v>
      </c>
    </row>
    <row r="10" spans="1:14">
      <c r="A10" s="188" t="s">
        <v>87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>
        <f t="shared" si="0"/>
        <v>0</v>
      </c>
    </row>
    <row r="11" spans="1:14">
      <c r="A11" s="188" t="s">
        <v>88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3">
        <f t="shared" si="0"/>
        <v>0</v>
      </c>
    </row>
    <row r="14" spans="1:14">
      <c r="A14" s="191" t="str">
        <f>'componentes POA'!C60</f>
        <v>Soporte y Resguardo Documental</v>
      </c>
    </row>
    <row r="15" spans="1:14">
      <c r="A15" s="186" t="s">
        <v>203</v>
      </c>
      <c r="B15" s="186" t="s">
        <v>24</v>
      </c>
      <c r="C15" s="185" t="s">
        <v>25</v>
      </c>
      <c r="D15" s="185" t="s">
        <v>26</v>
      </c>
      <c r="E15" s="186" t="s">
        <v>27</v>
      </c>
      <c r="F15" s="185" t="s">
        <v>28</v>
      </c>
      <c r="G15" s="185" t="s">
        <v>29</v>
      </c>
      <c r="H15" s="186" t="s">
        <v>30</v>
      </c>
      <c r="I15" s="185" t="s">
        <v>31</v>
      </c>
      <c r="J15" s="185" t="s">
        <v>76</v>
      </c>
      <c r="K15" s="186" t="s">
        <v>32</v>
      </c>
      <c r="L15" s="185" t="s">
        <v>33</v>
      </c>
      <c r="M15" s="185" t="s">
        <v>34</v>
      </c>
      <c r="N15" s="189" t="s">
        <v>23</v>
      </c>
    </row>
    <row r="16" spans="1:14">
      <c r="A16" s="187" t="s">
        <v>79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3">
        <f>SUM(B16:M16)</f>
        <v>0</v>
      </c>
    </row>
    <row r="17" spans="1:14">
      <c r="A17" s="187" t="s">
        <v>81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>
        <f t="shared" ref="N17:N19" si="1">SUM(B17:M17)</f>
        <v>0</v>
      </c>
    </row>
    <row r="18" spans="1:14">
      <c r="A18" s="188" t="s">
        <v>87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>
        <f t="shared" si="1"/>
        <v>0</v>
      </c>
    </row>
    <row r="19" spans="1:14">
      <c r="A19" s="188" t="s">
        <v>88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>
        <f t="shared" si="1"/>
        <v>0</v>
      </c>
    </row>
    <row r="22" spans="1:14">
      <c r="A22" s="191" t="str">
        <f>'componentes POA'!C117</f>
        <v>Fomentar el buen uso y resguardo de los bienes materiales</v>
      </c>
    </row>
    <row r="23" spans="1:14">
      <c r="A23" s="186" t="s">
        <v>203</v>
      </c>
      <c r="B23" s="186" t="s">
        <v>24</v>
      </c>
      <c r="C23" s="185" t="s">
        <v>25</v>
      </c>
      <c r="D23" s="185" t="s">
        <v>26</v>
      </c>
      <c r="E23" s="186" t="s">
        <v>27</v>
      </c>
      <c r="F23" s="185" t="s">
        <v>28</v>
      </c>
      <c r="G23" s="185" t="s">
        <v>29</v>
      </c>
      <c r="H23" s="186" t="s">
        <v>30</v>
      </c>
      <c r="I23" s="185" t="s">
        <v>31</v>
      </c>
      <c r="J23" s="185" t="s">
        <v>76</v>
      </c>
      <c r="K23" s="186" t="s">
        <v>32</v>
      </c>
      <c r="L23" s="185" t="s">
        <v>33</v>
      </c>
      <c r="M23" s="185" t="s">
        <v>34</v>
      </c>
      <c r="N23" s="189" t="s">
        <v>23</v>
      </c>
    </row>
    <row r="24" spans="1:14">
      <c r="A24" s="187" t="s">
        <v>79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>
        <f>SUM(B24:M24)</f>
        <v>0</v>
      </c>
    </row>
    <row r="25" spans="1:14">
      <c r="A25" s="187" t="s">
        <v>81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>
        <f t="shared" ref="N25:N27" si="2">SUM(B25:M25)</f>
        <v>0</v>
      </c>
    </row>
    <row r="26" spans="1:14">
      <c r="A26" s="188" t="s">
        <v>87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3">
        <f t="shared" si="2"/>
        <v>0</v>
      </c>
    </row>
    <row r="27" spans="1:14">
      <c r="A27" s="188" t="s">
        <v>88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>
        <f t="shared" si="2"/>
        <v>0</v>
      </c>
    </row>
    <row r="30" spans="1:14">
      <c r="A30" s="194" t="str">
        <f>'componentes POA'!C174</f>
        <v>Estrategias para el uso adecuado de los equipos tecnologicos</v>
      </c>
    </row>
    <row r="31" spans="1:14">
      <c r="A31" s="186" t="s">
        <v>203</v>
      </c>
      <c r="B31" s="186" t="s">
        <v>24</v>
      </c>
      <c r="C31" s="185" t="s">
        <v>25</v>
      </c>
      <c r="D31" s="185" t="s">
        <v>26</v>
      </c>
      <c r="E31" s="186" t="s">
        <v>27</v>
      </c>
      <c r="F31" s="185" t="s">
        <v>28</v>
      </c>
      <c r="G31" s="185" t="s">
        <v>29</v>
      </c>
      <c r="H31" s="186" t="s">
        <v>30</v>
      </c>
      <c r="I31" s="185" t="s">
        <v>31</v>
      </c>
      <c r="J31" s="185" t="s">
        <v>76</v>
      </c>
      <c r="K31" s="186" t="s">
        <v>32</v>
      </c>
      <c r="L31" s="185" t="s">
        <v>33</v>
      </c>
      <c r="M31" s="185" t="s">
        <v>34</v>
      </c>
      <c r="N31" s="189" t="s">
        <v>23</v>
      </c>
    </row>
    <row r="32" spans="1:14">
      <c r="A32" s="187" t="s">
        <v>79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>
        <f>SUM(B32:M32)</f>
        <v>0</v>
      </c>
    </row>
    <row r="33" spans="1:14">
      <c r="A33" s="187" t="s">
        <v>81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3">
        <f t="shared" ref="N33:N35" si="3">SUM(B33:M33)</f>
        <v>0</v>
      </c>
    </row>
    <row r="34" spans="1:14">
      <c r="A34" s="188" t="s">
        <v>87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3">
        <f t="shared" si="3"/>
        <v>0</v>
      </c>
    </row>
    <row r="35" spans="1:14">
      <c r="A35" s="188" t="s">
        <v>88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3">
        <f t="shared" si="3"/>
        <v>0</v>
      </c>
    </row>
  </sheetData>
  <sheetProtection sheet="1" objects="1" scenarios="1"/>
  <protectedRanges>
    <protectedRange sqref="B32:M35" name="Rango4"/>
    <protectedRange sqref="B16:M19" name="Rango2"/>
    <protectedRange sqref="B8:M11" name="Rango1"/>
    <protectedRange sqref="B24:M27" name="Rango3"/>
  </protectedRanges>
  <pageMargins left="0.23622047244094491" right="0.23622047244094491" top="0.74803149606299213" bottom="0.74803149606299213" header="0.31496062992125984" footer="0.31496062992125984"/>
  <pageSetup scale="8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21"/>
  <sheetViews>
    <sheetView workbookViewId="0">
      <selection activeCell="F16" sqref="F16"/>
    </sheetView>
  </sheetViews>
  <sheetFormatPr baseColWidth="10" defaultRowHeight="11.25"/>
  <cols>
    <col min="1" max="1" width="17" style="140" customWidth="1"/>
    <col min="2" max="2" width="30.5703125" style="140" customWidth="1"/>
    <col min="3" max="3" width="11.42578125" style="140"/>
    <col min="4" max="4" width="13" style="140" customWidth="1"/>
    <col min="5" max="5" width="10.5703125" style="140" customWidth="1"/>
    <col min="6" max="6" width="12.28515625" style="140" customWidth="1"/>
    <col min="7" max="7" width="13.5703125" style="140" customWidth="1"/>
    <col min="8" max="8" width="9.42578125" style="140" customWidth="1"/>
    <col min="9" max="9" width="22.85546875" style="140" customWidth="1"/>
    <col min="10" max="16384" width="11.42578125" style="140"/>
  </cols>
  <sheetData>
    <row r="3" spans="1:9" ht="18">
      <c r="D3" s="141" t="s">
        <v>92</v>
      </c>
    </row>
    <row r="4" spans="1:9" ht="18">
      <c r="D4" s="141" t="s">
        <v>211</v>
      </c>
    </row>
    <row r="10" spans="1:9">
      <c r="A10" s="142" t="s">
        <v>95</v>
      </c>
      <c r="B10" s="307" t="str">
        <f>'Caratula POA'!C9</f>
        <v>Dirección Administrativa</v>
      </c>
      <c r="C10" s="308"/>
    </row>
    <row r="12" spans="1:9">
      <c r="A12" s="143" t="s">
        <v>96</v>
      </c>
      <c r="B12" s="309" t="str">
        <f>'componentes POA'!C5</f>
        <v xml:space="preserve">Identifica el indice de disminucion de la inseguridad en el muncipio </v>
      </c>
      <c r="C12" s="310"/>
    </row>
    <row r="13" spans="1:9">
      <c r="A13" s="144" t="s">
        <v>97</v>
      </c>
      <c r="B13" s="311"/>
      <c r="C13" s="312"/>
    </row>
    <row r="15" spans="1:9" ht="33.75">
      <c r="A15" s="145" t="s">
        <v>98</v>
      </c>
      <c r="B15" s="145" t="s">
        <v>99</v>
      </c>
      <c r="C15" s="145" t="s">
        <v>100</v>
      </c>
      <c r="D15" s="145" t="s">
        <v>101</v>
      </c>
      <c r="E15" s="145" t="s">
        <v>102</v>
      </c>
      <c r="F15" s="145" t="s">
        <v>103</v>
      </c>
      <c r="G15" s="145" t="s">
        <v>104</v>
      </c>
      <c r="H15" s="145" t="s">
        <v>105</v>
      </c>
      <c r="I15" s="145" t="s">
        <v>91</v>
      </c>
    </row>
    <row r="16" spans="1:9" ht="60" customHeight="1">
      <c r="A16" s="149" t="s">
        <v>89</v>
      </c>
      <c r="B16" s="200" t="s">
        <v>218</v>
      </c>
      <c r="C16" s="200" t="s">
        <v>266</v>
      </c>
      <c r="D16" s="196" t="s">
        <v>267</v>
      </c>
      <c r="E16" s="196" t="s">
        <v>106</v>
      </c>
      <c r="F16" s="196" t="s">
        <v>268</v>
      </c>
      <c r="G16" s="196" t="s">
        <v>106</v>
      </c>
      <c r="H16" s="150" t="s">
        <v>269</v>
      </c>
      <c r="I16" s="150"/>
    </row>
    <row r="17" spans="1:9" ht="60" customHeight="1">
      <c r="A17" s="149" t="s">
        <v>90</v>
      </c>
      <c r="B17" s="200" t="s">
        <v>219</v>
      </c>
      <c r="C17" s="201" t="s">
        <v>270</v>
      </c>
      <c r="D17" s="196" t="s">
        <v>308</v>
      </c>
      <c r="E17" s="196" t="s">
        <v>106</v>
      </c>
      <c r="F17" s="196" t="s">
        <v>271</v>
      </c>
      <c r="G17" s="196" t="s">
        <v>106</v>
      </c>
      <c r="H17" s="150" t="s">
        <v>110</v>
      </c>
      <c r="I17" s="150"/>
    </row>
    <row r="18" spans="1:9" ht="60" customHeight="1">
      <c r="A18" s="151" t="str">
        <f>'Caratula POA'!A47</f>
        <v>Estructura Organizacional de la Dirección Administrativa</v>
      </c>
      <c r="B18" s="147" t="str">
        <f>'componentes POA'!C14</f>
        <v>Desarrollar una mejor estructura organizacional y administrativa, mejorando sus procesos, el desempeño humano, y la optimización de recursos.</v>
      </c>
      <c r="C18" s="147" t="str">
        <f>'componentes POA'!C12</f>
        <v>Actualización de Plantilla</v>
      </c>
      <c r="D18" s="147" t="s">
        <v>309</v>
      </c>
      <c r="E18" s="147" t="s">
        <v>272</v>
      </c>
      <c r="F18" s="147" t="s">
        <v>271</v>
      </c>
      <c r="G18" s="147" t="s">
        <v>106</v>
      </c>
      <c r="H18" s="148" t="str">
        <f>'componentes POA'!J12</f>
        <v>1 Eficacia</v>
      </c>
      <c r="I18" s="148"/>
    </row>
    <row r="19" spans="1:9" ht="60" customHeight="1">
      <c r="A19" s="151" t="str">
        <f>'Caratula POA'!A48</f>
        <v>Soporte y Resguardo Documental</v>
      </c>
      <c r="B19" s="147" t="str">
        <f>'componentes POA'!C71</f>
        <v>Administrar y resguardar de una manera segura y confiable los expedientes de lso servidores publicos y documentos propios de la Comisaria Municipal</v>
      </c>
      <c r="C19" s="147" t="str">
        <f>'componentes POA'!C69</f>
        <v>Indice de administración y resguardo de expedientes</v>
      </c>
      <c r="D19" s="147" t="s">
        <v>273</v>
      </c>
      <c r="E19" s="147" t="s">
        <v>272</v>
      </c>
      <c r="F19" s="147" t="s">
        <v>271</v>
      </c>
      <c r="G19" s="147" t="s">
        <v>106</v>
      </c>
      <c r="H19" s="148" t="str">
        <f>'componentes POA'!J69</f>
        <v>1 Eficacia</v>
      </c>
      <c r="I19" s="148"/>
    </row>
    <row r="20" spans="1:9" ht="60" customHeight="1">
      <c r="A20" s="151" t="str">
        <f>'Caratula POA'!A49</f>
        <v>Fomentar el buen uso y resguardo de los bienes materiales</v>
      </c>
      <c r="B20" s="147" t="str">
        <f>'componentes POA'!C128</f>
        <v>Resguardar y administrar el Buen uso de los bienes muebles, inmuebles, vehiculares, materiales e insumos municipales.</v>
      </c>
      <c r="C20" s="147" t="str">
        <f>'componentes POA'!C126</f>
        <v xml:space="preserve"> Indice de Servicios y/o Requisiciones</v>
      </c>
      <c r="D20" s="147" t="s">
        <v>274</v>
      </c>
      <c r="E20" s="147" t="s">
        <v>272</v>
      </c>
      <c r="F20" s="147" t="s">
        <v>271</v>
      </c>
      <c r="G20" s="147" t="s">
        <v>106</v>
      </c>
      <c r="H20" s="148" t="str">
        <f>'componentes POA'!J126</f>
        <v>1 Eficacia</v>
      </c>
      <c r="I20" s="148"/>
    </row>
    <row r="21" spans="1:9" ht="60" customHeight="1">
      <c r="A21" s="151" t="str">
        <f>'Caratula POA'!A50</f>
        <v>Estrategias para el uso adecuado de los equipos tecnologicos</v>
      </c>
      <c r="B21" s="197" t="str">
        <f>'componentes POA'!C185</f>
        <v>Desarrollar nuevas estrategias para el uso adecuado de los equipos tecnologicos, para optimización, ahorro y buen desempeño de las funciones operacionales del personal.</v>
      </c>
      <c r="C21" s="147" t="str">
        <f>'componentes POA'!C183</f>
        <v>Mantenimiento a los Equipos de Computo</v>
      </c>
      <c r="D21" s="147" t="s">
        <v>310</v>
      </c>
      <c r="E21" s="147" t="s">
        <v>272</v>
      </c>
      <c r="F21" s="147" t="s">
        <v>271</v>
      </c>
      <c r="G21" s="147" t="s">
        <v>106</v>
      </c>
      <c r="H21" s="148" t="str">
        <f>'componentes POA'!J183</f>
        <v>1 Eficacia</v>
      </c>
      <c r="I21" s="148"/>
    </row>
  </sheetData>
  <sheetProtection sheet="1" objects="1" scenarios="1"/>
  <protectedRanges>
    <protectedRange sqref="I16:I25" name="supuestos"/>
    <protectedRange sqref="E16:F25" name="medicion"/>
    <protectedRange sqref="B18:B25" name="descripcion"/>
    <protectedRange sqref="C15 C18:C20" name="nomIndi"/>
    <protectedRange sqref="D16:D25" name="nomCalculo"/>
    <protectedRange sqref="H16:H25" name="tipoIndicador"/>
    <protectedRange sqref="G16:G25" name="temporalidad"/>
  </protectedRanges>
  <mergeCells count="2">
    <mergeCell ref="B10:C10"/>
    <mergeCell ref="B12:C13"/>
  </mergeCells>
  <pageMargins left="0.23622047244094491" right="0.23622047244094491" top="0.35433070866141736" bottom="0.35433070866141736" header="0.31496062992125984" footer="0.31496062992125984"/>
  <pageSetup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workbookViewId="0">
      <selection activeCell="H37" sqref="H37:H40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92</v>
      </c>
    </row>
    <row r="2" spans="1:10" ht="15">
      <c r="A2" s="184" t="str">
        <f>'Caratula POA'!C9</f>
        <v>Dirección Administrativa</v>
      </c>
    </row>
    <row r="3" spans="1:10" ht="15">
      <c r="A3" s="184" t="s">
        <v>212</v>
      </c>
    </row>
    <row r="6" spans="1:10">
      <c r="B6" s="313"/>
      <c r="D6" s="313"/>
      <c r="F6" s="313"/>
      <c r="H6" s="313"/>
      <c r="J6" s="313"/>
    </row>
    <row r="7" spans="1:10">
      <c r="B7" s="314"/>
      <c r="D7" s="314"/>
      <c r="F7" s="314"/>
      <c r="H7" s="314"/>
      <c r="J7" s="314"/>
    </row>
    <row r="8" spans="1:10">
      <c r="B8" s="314"/>
      <c r="D8" s="314"/>
      <c r="F8" s="314"/>
      <c r="H8" s="314"/>
      <c r="J8" s="314"/>
    </row>
    <row r="9" spans="1:10">
      <c r="B9" s="315"/>
      <c r="D9" s="315"/>
      <c r="F9" s="315"/>
      <c r="H9" s="315"/>
      <c r="J9" s="315"/>
    </row>
    <row r="12" spans="1:10" ht="12.75" customHeight="1">
      <c r="B12" s="313"/>
      <c r="D12" s="313" t="s">
        <v>280</v>
      </c>
      <c r="F12" s="313" t="s">
        <v>281</v>
      </c>
      <c r="H12" s="313" t="s">
        <v>282</v>
      </c>
      <c r="J12" s="313"/>
    </row>
    <row r="13" spans="1:10">
      <c r="B13" s="314"/>
      <c r="D13" s="314"/>
      <c r="F13" s="314"/>
      <c r="H13" s="314"/>
      <c r="J13" s="314"/>
    </row>
    <row r="14" spans="1:10">
      <c r="B14" s="314"/>
      <c r="D14" s="314"/>
      <c r="F14" s="314"/>
      <c r="H14" s="314"/>
      <c r="J14" s="314"/>
    </row>
    <row r="15" spans="1:10">
      <c r="B15" s="315"/>
      <c r="D15" s="315"/>
      <c r="F15" s="315"/>
      <c r="H15" s="315"/>
      <c r="J15" s="315"/>
    </row>
    <row r="16" spans="1:10">
      <c r="B16" s="183"/>
      <c r="D16" s="183"/>
      <c r="F16" s="183"/>
      <c r="H16" s="183"/>
      <c r="J16" s="183"/>
    </row>
    <row r="17" spans="1:10">
      <c r="A17" s="182" t="s">
        <v>93</v>
      </c>
      <c r="B17" s="183"/>
      <c r="D17" s="183"/>
      <c r="F17" s="183"/>
      <c r="H17" s="183"/>
      <c r="J17" s="183"/>
    </row>
    <row r="19" spans="1:10">
      <c r="B19" s="325" t="s">
        <v>275</v>
      </c>
      <c r="C19" s="326"/>
      <c r="D19" s="326"/>
      <c r="E19" s="326"/>
      <c r="F19" s="326"/>
      <c r="G19" s="326"/>
      <c r="H19" s="326"/>
      <c r="I19" s="326"/>
      <c r="J19" s="327"/>
    </row>
    <row r="20" spans="1:10">
      <c r="B20" s="328"/>
      <c r="C20" s="329"/>
      <c r="D20" s="329"/>
      <c r="E20" s="329"/>
      <c r="F20" s="329"/>
      <c r="G20" s="329"/>
      <c r="H20" s="329"/>
      <c r="I20" s="329"/>
      <c r="J20" s="330"/>
    </row>
    <row r="21" spans="1:10">
      <c r="B21" s="331"/>
      <c r="C21" s="332"/>
      <c r="D21" s="332"/>
      <c r="E21" s="332"/>
      <c r="F21" s="332"/>
      <c r="G21" s="332"/>
      <c r="H21" s="332"/>
      <c r="I21" s="332"/>
      <c r="J21" s="333"/>
    </row>
    <row r="23" spans="1:10">
      <c r="A23" s="182" t="s">
        <v>94</v>
      </c>
    </row>
    <row r="25" spans="1:10" ht="12" customHeight="1">
      <c r="B25" s="316" t="s">
        <v>276</v>
      </c>
      <c r="C25" s="317"/>
      <c r="D25" s="317"/>
      <c r="E25" s="317"/>
      <c r="F25" s="317"/>
      <c r="G25" s="317"/>
      <c r="H25" s="318"/>
      <c r="J25" s="313"/>
    </row>
    <row r="26" spans="1:10">
      <c r="B26" s="319"/>
      <c r="C26" s="320"/>
      <c r="D26" s="320"/>
      <c r="E26" s="320"/>
      <c r="F26" s="320"/>
      <c r="G26" s="320"/>
      <c r="H26" s="321"/>
      <c r="J26" s="314"/>
    </row>
    <row r="27" spans="1:10">
      <c r="B27" s="319"/>
      <c r="C27" s="320"/>
      <c r="D27" s="320"/>
      <c r="E27" s="320"/>
      <c r="F27" s="320"/>
      <c r="G27" s="320"/>
      <c r="H27" s="321"/>
      <c r="J27" s="314"/>
    </row>
    <row r="28" spans="1:10">
      <c r="B28" s="322"/>
      <c r="C28" s="323"/>
      <c r="D28" s="323"/>
      <c r="E28" s="323"/>
      <c r="F28" s="323"/>
      <c r="G28" s="323"/>
      <c r="H28" s="324"/>
      <c r="J28" s="315"/>
    </row>
    <row r="31" spans="1:10">
      <c r="B31" s="313" t="s">
        <v>277</v>
      </c>
      <c r="D31" s="313" t="s">
        <v>278</v>
      </c>
      <c r="F31" s="313" t="s">
        <v>279</v>
      </c>
      <c r="H31" s="313" t="s">
        <v>311</v>
      </c>
      <c r="J31" s="313"/>
    </row>
    <row r="32" spans="1:10">
      <c r="B32" s="314"/>
      <c r="D32" s="314"/>
      <c r="F32" s="314"/>
      <c r="H32" s="314"/>
      <c r="J32" s="314"/>
    </row>
    <row r="33" spans="2:10">
      <c r="B33" s="314"/>
      <c r="D33" s="314"/>
      <c r="F33" s="314"/>
      <c r="H33" s="314"/>
      <c r="J33" s="314"/>
    </row>
    <row r="34" spans="2:10">
      <c r="B34" s="315"/>
      <c r="D34" s="315"/>
      <c r="F34" s="315"/>
      <c r="H34" s="315"/>
      <c r="J34" s="315"/>
    </row>
    <row r="37" spans="2:10">
      <c r="B37" s="313"/>
      <c r="D37" s="313"/>
      <c r="F37" s="313"/>
      <c r="H37" s="313"/>
      <c r="J37" s="313"/>
    </row>
    <row r="38" spans="2:10">
      <c r="B38" s="314"/>
      <c r="D38" s="314"/>
      <c r="F38" s="314"/>
      <c r="H38" s="314"/>
      <c r="J38" s="314"/>
    </row>
    <row r="39" spans="2:10">
      <c r="B39" s="314"/>
      <c r="D39" s="314"/>
      <c r="F39" s="314"/>
      <c r="H39" s="314"/>
      <c r="J39" s="314"/>
    </row>
    <row r="40" spans="2:10">
      <c r="B40" s="315"/>
      <c r="D40" s="315"/>
      <c r="F40" s="315"/>
      <c r="H40" s="315"/>
      <c r="J40" s="315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8"/>
    <mergeCell ref="B25:H28"/>
    <mergeCell ref="B31:B34"/>
    <mergeCell ref="D31:D34"/>
    <mergeCell ref="F31:F34"/>
    <mergeCell ref="H31:H34"/>
    <mergeCell ref="J31:J34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topLeftCell="A13" workbookViewId="0">
      <selection activeCell="O29" sqref="O29"/>
    </sheetView>
  </sheetViews>
  <sheetFormatPr baseColWidth="10" defaultRowHeight="12"/>
  <cols>
    <col min="1" max="1" width="4.28515625" style="182" customWidth="1"/>
    <col min="2" max="2" width="18.5703125" style="182" customWidth="1"/>
    <col min="3" max="3" width="4.28515625" style="182" customWidth="1"/>
    <col min="4" max="4" width="18.5703125" style="182" customWidth="1"/>
    <col min="5" max="5" width="4.28515625" style="182" customWidth="1"/>
    <col min="6" max="6" width="18.5703125" style="182" customWidth="1"/>
    <col min="7" max="7" width="4.28515625" style="182" customWidth="1"/>
    <col min="8" max="8" width="18.5703125" style="182" customWidth="1"/>
    <col min="9" max="9" width="4.28515625" style="182" customWidth="1"/>
    <col min="10" max="10" width="18.5703125" style="182" customWidth="1"/>
    <col min="11" max="11" width="4.28515625" style="182" customWidth="1"/>
    <col min="12" max="16384" width="11.42578125" style="182"/>
  </cols>
  <sheetData>
    <row r="1" spans="1:10" ht="15">
      <c r="A1" s="184" t="s">
        <v>92</v>
      </c>
    </row>
    <row r="2" spans="1:10" ht="15">
      <c r="A2" s="184" t="str">
        <f>'Caratula POA'!C9</f>
        <v>Dirección Administrativa</v>
      </c>
    </row>
    <row r="3" spans="1:10" ht="15">
      <c r="A3" s="184" t="s">
        <v>213</v>
      </c>
    </row>
    <row r="6" spans="1:10">
      <c r="B6" s="313"/>
      <c r="D6" s="313"/>
      <c r="F6" s="313"/>
      <c r="H6" s="313"/>
      <c r="J6" s="313"/>
    </row>
    <row r="7" spans="1:10">
      <c r="B7" s="314"/>
      <c r="D7" s="314"/>
      <c r="F7" s="314"/>
      <c r="H7" s="314"/>
      <c r="J7" s="314"/>
    </row>
    <row r="8" spans="1:10">
      <c r="B8" s="314"/>
      <c r="D8" s="314"/>
      <c r="F8" s="314"/>
      <c r="H8" s="314"/>
      <c r="J8" s="314"/>
    </row>
    <row r="9" spans="1:10">
      <c r="B9" s="315"/>
      <c r="D9" s="315"/>
      <c r="F9" s="315"/>
      <c r="H9" s="315"/>
      <c r="J9" s="315"/>
    </row>
    <row r="12" spans="1:10">
      <c r="B12" s="313"/>
      <c r="D12" s="313" t="s">
        <v>283</v>
      </c>
      <c r="F12" s="313" t="s">
        <v>285</v>
      </c>
      <c r="H12" s="313" t="s">
        <v>286</v>
      </c>
      <c r="J12" s="313"/>
    </row>
    <row r="13" spans="1:10">
      <c r="B13" s="314"/>
      <c r="D13" s="314"/>
      <c r="F13" s="314"/>
      <c r="H13" s="314"/>
      <c r="J13" s="314"/>
    </row>
    <row r="14" spans="1:10">
      <c r="B14" s="314"/>
      <c r="D14" s="314"/>
      <c r="F14" s="314"/>
      <c r="H14" s="314"/>
      <c r="J14" s="314"/>
    </row>
    <row r="15" spans="1:10">
      <c r="B15" s="315"/>
      <c r="D15" s="315"/>
      <c r="F15" s="315"/>
      <c r="H15" s="315"/>
      <c r="J15" s="315"/>
    </row>
    <row r="16" spans="1:10">
      <c r="B16" s="183"/>
      <c r="D16" s="183"/>
      <c r="F16" s="183"/>
      <c r="H16" s="183"/>
      <c r="J16" s="183"/>
    </row>
    <row r="17" spans="1:10">
      <c r="A17" s="182" t="s">
        <v>198</v>
      </c>
      <c r="B17" s="183"/>
      <c r="D17" s="183"/>
      <c r="F17" s="183"/>
      <c r="H17" s="183"/>
      <c r="J17" s="183"/>
    </row>
    <row r="19" spans="1:10">
      <c r="B19" s="325" t="s">
        <v>284</v>
      </c>
      <c r="C19" s="326"/>
      <c r="D19" s="326"/>
      <c r="E19" s="326"/>
      <c r="F19" s="326"/>
      <c r="G19" s="326"/>
      <c r="H19" s="326"/>
      <c r="I19" s="326"/>
      <c r="J19" s="327"/>
    </row>
    <row r="20" spans="1:10">
      <c r="B20" s="328"/>
      <c r="C20" s="329"/>
      <c r="D20" s="329"/>
      <c r="E20" s="329"/>
      <c r="F20" s="329"/>
      <c r="G20" s="329"/>
      <c r="H20" s="329"/>
      <c r="I20" s="329"/>
      <c r="J20" s="330"/>
    </row>
    <row r="21" spans="1:10">
      <c r="B21" s="331"/>
      <c r="C21" s="332"/>
      <c r="D21" s="332"/>
      <c r="E21" s="332"/>
      <c r="F21" s="332"/>
      <c r="G21" s="332"/>
      <c r="H21" s="332"/>
      <c r="I21" s="332"/>
      <c r="J21" s="333"/>
    </row>
    <row r="23" spans="1:10">
      <c r="A23" s="182" t="s">
        <v>199</v>
      </c>
    </row>
    <row r="25" spans="1:10" ht="12" customHeight="1">
      <c r="B25" s="316" t="s">
        <v>287</v>
      </c>
      <c r="C25" s="317"/>
      <c r="D25" s="317"/>
      <c r="E25" s="317"/>
      <c r="F25" s="317"/>
      <c r="G25" s="317"/>
      <c r="H25" s="318"/>
      <c r="J25" s="313"/>
    </row>
    <row r="26" spans="1:10">
      <c r="B26" s="319"/>
      <c r="C26" s="320"/>
      <c r="D26" s="320"/>
      <c r="E26" s="320"/>
      <c r="F26" s="320"/>
      <c r="G26" s="320"/>
      <c r="H26" s="321"/>
      <c r="J26" s="314"/>
    </row>
    <row r="27" spans="1:10">
      <c r="B27" s="319"/>
      <c r="C27" s="320"/>
      <c r="D27" s="320"/>
      <c r="E27" s="320"/>
      <c r="F27" s="320"/>
      <c r="G27" s="320"/>
      <c r="H27" s="321"/>
      <c r="J27" s="314"/>
    </row>
    <row r="28" spans="1:10">
      <c r="B28" s="322"/>
      <c r="C28" s="323"/>
      <c r="D28" s="323"/>
      <c r="E28" s="323"/>
      <c r="F28" s="323"/>
      <c r="G28" s="323"/>
      <c r="H28" s="324"/>
      <c r="J28" s="315"/>
    </row>
    <row r="31" spans="1:10">
      <c r="B31" s="313" t="str">
        <f>'Caratula POA'!A47</f>
        <v>Estructura Organizacional de la Dirección Administrativa</v>
      </c>
      <c r="D31" s="313" t="str">
        <f>'Caratula POA'!A48</f>
        <v>Soporte y Resguardo Documental</v>
      </c>
      <c r="F31" s="313" t="str">
        <f>'Caratula POA'!A49</f>
        <v>Fomentar el buen uso y resguardo de los bienes materiales</v>
      </c>
      <c r="H31" s="313" t="str">
        <f>'Caratula POA'!A50</f>
        <v>Estrategias para el uso adecuado de los equipos tecnologicos</v>
      </c>
      <c r="J31" s="313"/>
    </row>
    <row r="32" spans="1:10">
      <c r="B32" s="314"/>
      <c r="D32" s="314"/>
      <c r="F32" s="314"/>
      <c r="H32" s="314"/>
      <c r="J32" s="314"/>
    </row>
    <row r="33" spans="2:10">
      <c r="B33" s="314"/>
      <c r="D33" s="314"/>
      <c r="F33" s="314"/>
      <c r="H33" s="314"/>
      <c r="J33" s="314"/>
    </row>
    <row r="34" spans="2:10">
      <c r="B34" s="315"/>
      <c r="D34" s="315"/>
      <c r="F34" s="315"/>
      <c r="H34" s="315"/>
      <c r="J34" s="315"/>
    </row>
    <row r="37" spans="2:10">
      <c r="B37" s="313"/>
      <c r="D37" s="313"/>
      <c r="F37" s="313"/>
      <c r="H37" s="313"/>
      <c r="J37" s="313"/>
    </row>
    <row r="38" spans="2:10">
      <c r="B38" s="314"/>
      <c r="D38" s="314"/>
      <c r="F38" s="314"/>
      <c r="H38" s="314"/>
      <c r="J38" s="314"/>
    </row>
    <row r="39" spans="2:10">
      <c r="B39" s="314"/>
      <c r="D39" s="314"/>
      <c r="F39" s="314"/>
      <c r="H39" s="314"/>
      <c r="J39" s="314"/>
    </row>
    <row r="40" spans="2:10">
      <c r="B40" s="315"/>
      <c r="D40" s="315"/>
      <c r="F40" s="315"/>
      <c r="H40" s="315"/>
      <c r="J40" s="315"/>
    </row>
  </sheetData>
  <mergeCells count="23">
    <mergeCell ref="B19:J21"/>
    <mergeCell ref="B6:B9"/>
    <mergeCell ref="D6:D9"/>
    <mergeCell ref="F6:F9"/>
    <mergeCell ref="H6:H9"/>
    <mergeCell ref="J6:J9"/>
    <mergeCell ref="B12:B15"/>
    <mergeCell ref="D12:D15"/>
    <mergeCell ref="F12:F15"/>
    <mergeCell ref="H12:H15"/>
    <mergeCell ref="J12:J15"/>
    <mergeCell ref="J25:J28"/>
    <mergeCell ref="B25:H28"/>
    <mergeCell ref="B31:B34"/>
    <mergeCell ref="D31:D34"/>
    <mergeCell ref="F31:F34"/>
    <mergeCell ref="H31:H34"/>
    <mergeCell ref="J31:J34"/>
    <mergeCell ref="B37:B40"/>
    <mergeCell ref="D37:D40"/>
    <mergeCell ref="F37:F40"/>
    <mergeCell ref="H37:H40"/>
    <mergeCell ref="J37:J40"/>
  </mergeCells>
  <pageMargins left="0.70866141732283472" right="0.70866141732283472" top="0.22" bottom="0.23" header="0" footer="0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O44"/>
  <sheetViews>
    <sheetView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RowHeight="12.75"/>
  <cols>
    <col min="1" max="1" width="2.5703125" style="70" customWidth="1"/>
    <col min="2" max="2" width="11.42578125" style="70"/>
    <col min="3" max="3" width="41.28515625" style="70" customWidth="1"/>
    <col min="4" max="15" width="6.140625" style="70" customWidth="1"/>
    <col min="16" max="16384" width="11.42578125" style="70"/>
  </cols>
  <sheetData>
    <row r="1" spans="1:15" ht="18">
      <c r="A1" s="69" t="s">
        <v>204</v>
      </c>
    </row>
    <row r="2" spans="1:15">
      <c r="A2" s="71" t="str">
        <f>'Caratula POA'!C9</f>
        <v>Dirección Administrativa</v>
      </c>
    </row>
    <row r="3" spans="1:15">
      <c r="A3" s="71" t="s">
        <v>205</v>
      </c>
    </row>
    <row r="7" spans="1:15">
      <c r="B7" s="73" t="s">
        <v>42</v>
      </c>
      <c r="C7" s="73" t="s">
        <v>43</v>
      </c>
      <c r="D7" s="74"/>
      <c r="E7" s="75"/>
      <c r="F7" s="75"/>
      <c r="G7" s="75"/>
      <c r="H7" s="75"/>
      <c r="I7" s="75" t="s">
        <v>44</v>
      </c>
      <c r="J7" s="75"/>
      <c r="K7" s="75"/>
      <c r="L7" s="75"/>
      <c r="M7" s="75"/>
      <c r="N7" s="75"/>
      <c r="O7" s="76"/>
    </row>
    <row r="8" spans="1:15">
      <c r="B8" s="77"/>
      <c r="C8" s="77"/>
      <c r="D8" s="78" t="s">
        <v>45</v>
      </c>
      <c r="E8" s="78" t="s">
        <v>46</v>
      </c>
      <c r="F8" s="78" t="s">
        <v>47</v>
      </c>
      <c r="G8" s="78" t="s">
        <v>48</v>
      </c>
      <c r="H8" s="78" t="s">
        <v>49</v>
      </c>
      <c r="I8" s="78" t="s">
        <v>50</v>
      </c>
      <c r="J8" s="78" t="s">
        <v>51</v>
      </c>
      <c r="K8" s="78" t="s">
        <v>52</v>
      </c>
      <c r="L8" s="78" t="s">
        <v>53</v>
      </c>
      <c r="M8" s="78" t="s">
        <v>54</v>
      </c>
      <c r="N8" s="78" t="s">
        <v>55</v>
      </c>
      <c r="O8" s="78" t="s">
        <v>56</v>
      </c>
    </row>
    <row r="9" spans="1:1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>
      <c r="B10" s="72"/>
      <c r="C10" s="79" t="s">
        <v>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>
      <c r="B11" s="72" t="s">
        <v>57</v>
      </c>
      <c r="C11" s="79" t="str">
        <f>'componentes POA'!D1</f>
        <v>Estructura Organizacional de la Dirección Administrativa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>
      <c r="B16" s="72"/>
      <c r="C16" s="79" t="s">
        <v>59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2:15">
      <c r="B17" s="72" t="s">
        <v>57</v>
      </c>
      <c r="C17" s="79" t="str">
        <f>'componentes POA'!C60:G60</f>
        <v>Soporte y Resguardo Documental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2:1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2:1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2:1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2: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5">
      <c r="B22" s="72"/>
      <c r="C22" s="79" t="s">
        <v>60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2:15">
      <c r="B23" s="72" t="s">
        <v>57</v>
      </c>
      <c r="C23" s="79" t="str">
        <f>'componentes POA'!C117:G117</f>
        <v>Fomentar el buen uso y resguardo de los bienes materiales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2:1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2:1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2:1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2:1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2:15">
      <c r="B28" s="72"/>
      <c r="C28" s="79" t="s">
        <v>61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5">
      <c r="B29" s="72" t="s">
        <v>57</v>
      </c>
      <c r="C29" s="79" t="str">
        <f>'componentes POA'!C174:G174</f>
        <v>Estrategias para el uso adecuado de los equipos tecnologicos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2:1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2:1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>
      <c r="B36" s="72"/>
      <c r="C36" s="79" t="s">
        <v>62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>
      <c r="B37" s="72"/>
      <c r="C37" s="7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2:15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2:1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2: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2: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2: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</sheetData>
  <pageMargins left="0.46" right="0.41" top="0.6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140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204</v>
      </c>
    </row>
    <row r="2" spans="1:16" ht="15.75">
      <c r="A2" s="156" t="s">
        <v>116</v>
      </c>
    </row>
    <row r="3" spans="1:16" ht="15.75">
      <c r="A3" s="156" t="s">
        <v>206</v>
      </c>
    </row>
    <row r="6" spans="1:16" ht="15.75">
      <c r="B6" s="157" t="s">
        <v>117</v>
      </c>
      <c r="C6" s="156" t="str">
        <f>'Egresos Ejercidos Reales'!C6</f>
        <v>Dirección Administrativa</v>
      </c>
    </row>
    <row r="8" spans="1:16" ht="15.75">
      <c r="B8" s="158" t="s">
        <v>118</v>
      </c>
      <c r="C8" s="159" t="s">
        <v>119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120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34" t="s">
        <v>121</v>
      </c>
      <c r="C9" s="335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62">
        <v>1100</v>
      </c>
      <c r="C10" s="163" t="s">
        <v>122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62">
        <v>1200</v>
      </c>
      <c r="C11" s="163" t="s">
        <v>123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62">
        <v>1300</v>
      </c>
      <c r="C12" s="163" t="s">
        <v>124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62">
        <v>1400</v>
      </c>
      <c r="C13" s="166" t="s">
        <v>125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62">
        <v>1500</v>
      </c>
      <c r="C14" s="163" t="s">
        <v>126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34" t="s">
        <v>127</v>
      </c>
      <c r="C16" s="335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62">
        <v>2100</v>
      </c>
      <c r="C17" s="170" t="s">
        <v>128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62">
        <v>2200</v>
      </c>
      <c r="C18" s="166" t="s">
        <v>129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67">
        <v>2400</v>
      </c>
      <c r="C19" s="168" t="s">
        <v>130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67">
        <v>2500</v>
      </c>
      <c r="C20" s="168" t="s">
        <v>131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67">
        <v>2600</v>
      </c>
      <c r="C21" s="168" t="s">
        <v>132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67">
        <v>2700</v>
      </c>
      <c r="C22" s="168" t="s">
        <v>133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67">
        <v>2800</v>
      </c>
      <c r="C23" s="168" t="s">
        <v>134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67">
        <v>2900</v>
      </c>
      <c r="C24" s="170" t="s">
        <v>135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34" t="s">
        <v>136</v>
      </c>
      <c r="C26" s="335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67">
        <v>3100</v>
      </c>
      <c r="C27" s="172" t="s">
        <v>137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67">
        <v>3200</v>
      </c>
      <c r="C28" s="173" t="s">
        <v>138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67">
        <v>3300</v>
      </c>
      <c r="C29" s="168" t="s">
        <v>139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67">
        <v>3400</v>
      </c>
      <c r="C30" s="168" t="s">
        <v>140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67">
        <v>3500</v>
      </c>
      <c r="C31" s="168" t="s">
        <v>141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67">
        <v>3600</v>
      </c>
      <c r="C32" s="168" t="s">
        <v>142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67">
        <v>3700</v>
      </c>
      <c r="C33" s="173" t="s">
        <v>143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67">
        <v>3800</v>
      </c>
      <c r="C34" s="173" t="s">
        <v>144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67">
        <v>3900</v>
      </c>
      <c r="C35" s="173" t="s">
        <v>145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34" t="s">
        <v>146</v>
      </c>
      <c r="C37" s="336"/>
      <c r="D37" s="336"/>
      <c r="E37" s="335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147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148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149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150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151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152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153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154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155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156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67">
        <v>5100</v>
      </c>
      <c r="C49" s="168" t="s">
        <v>157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67">
        <v>5200</v>
      </c>
      <c r="C50" s="168" t="s">
        <v>158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67">
        <v>5300</v>
      </c>
      <c r="C51" s="168" t="s">
        <v>159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67">
        <v>5400</v>
      </c>
      <c r="C52" s="168" t="s">
        <v>160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67">
        <v>5500</v>
      </c>
      <c r="C53" s="173" t="s">
        <v>161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67">
        <v>5600</v>
      </c>
      <c r="C54" s="168" t="s">
        <v>162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163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164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67">
        <v>5900</v>
      </c>
      <c r="C57" s="173" t="s">
        <v>165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34" t="s">
        <v>166</v>
      </c>
      <c r="C59" s="335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67">
        <v>6100</v>
      </c>
      <c r="C60" s="168" t="s">
        <v>167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34" t="s">
        <v>168</v>
      </c>
      <c r="C63" s="335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39370078740157483" right="0.39370078740157483" top="0.39370078740157483" bottom="0.39370078740157483" header="0.31496062992125984" footer="0.31496062992125984"/>
  <pageSetup scale="4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P411"/>
  <sheetViews>
    <sheetView zoomScale="75" zoomScaleNormal="75" workbookViewId="0">
      <pane xSplit="3" ySplit="8" topLeftCell="D9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baseColWidth="10" defaultColWidth="11.42578125" defaultRowHeight="15"/>
  <cols>
    <col min="1" max="1" width="3.5703125" customWidth="1"/>
    <col min="2" max="2" width="15.28515625" customWidth="1"/>
    <col min="3" max="3" width="33.5703125" customWidth="1"/>
    <col min="4" max="4" width="16.28515625" style="155" customWidth="1"/>
    <col min="5" max="5" width="18.140625" style="155" customWidth="1"/>
    <col min="6" max="6" width="16.140625" style="155" customWidth="1"/>
    <col min="7" max="8" width="16.42578125" style="155" customWidth="1"/>
    <col min="9" max="9" width="15.85546875" style="155" customWidth="1"/>
    <col min="10" max="10" width="16.5703125" style="155" customWidth="1"/>
    <col min="11" max="11" width="18.5703125" style="155" customWidth="1"/>
    <col min="12" max="12" width="18.7109375" style="155" customWidth="1"/>
    <col min="13" max="13" width="16.42578125" style="155" customWidth="1"/>
    <col min="14" max="14" width="17.5703125" style="155" customWidth="1"/>
    <col min="15" max="16" width="16.28515625" style="155" customWidth="1"/>
  </cols>
  <sheetData>
    <row r="1" spans="1:16" ht="20.25">
      <c r="A1" s="154" t="s">
        <v>204</v>
      </c>
    </row>
    <row r="2" spans="1:16" ht="15.75">
      <c r="A2" s="156" t="s">
        <v>116</v>
      </c>
    </row>
    <row r="3" spans="1:16" ht="15.75">
      <c r="A3" s="156" t="s">
        <v>207</v>
      </c>
    </row>
    <row r="6" spans="1:16" ht="15.75">
      <c r="B6" s="157" t="s">
        <v>117</v>
      </c>
      <c r="C6" s="156" t="str">
        <f>'Caratula POA'!C9</f>
        <v>Dirección Administrativa</v>
      </c>
    </row>
    <row r="8" spans="1:16" ht="15.75">
      <c r="B8" s="158" t="s">
        <v>118</v>
      </c>
      <c r="C8" s="159" t="s">
        <v>119</v>
      </c>
      <c r="D8" s="160" t="s">
        <v>24</v>
      </c>
      <c r="E8" s="160" t="s">
        <v>25</v>
      </c>
      <c r="F8" s="160" t="s">
        <v>26</v>
      </c>
      <c r="G8" s="160" t="s">
        <v>27</v>
      </c>
      <c r="H8" s="160" t="s">
        <v>28</v>
      </c>
      <c r="I8" s="160" t="s">
        <v>29</v>
      </c>
      <c r="J8" s="160" t="s">
        <v>30</v>
      </c>
      <c r="K8" s="160" t="s">
        <v>31</v>
      </c>
      <c r="L8" s="160" t="s">
        <v>120</v>
      </c>
      <c r="M8" s="160" t="s">
        <v>32</v>
      </c>
      <c r="N8" s="160" t="s">
        <v>33</v>
      </c>
      <c r="O8" s="160" t="s">
        <v>34</v>
      </c>
      <c r="P8" s="160" t="s">
        <v>23</v>
      </c>
    </row>
    <row r="9" spans="1:16" ht="15.75">
      <c r="B9" s="334" t="s">
        <v>121</v>
      </c>
      <c r="C9" s="335"/>
      <c r="D9" s="161">
        <f>SUM(D10:D14)</f>
        <v>100</v>
      </c>
      <c r="E9" s="161">
        <f t="shared" ref="E9:P9" si="0">SUM(E10:E14)</f>
        <v>0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100</v>
      </c>
    </row>
    <row r="10" spans="1:16" ht="30.75">
      <c r="B10" s="172" t="s">
        <v>169</v>
      </c>
      <c r="C10" s="163" t="s">
        <v>122</v>
      </c>
      <c r="D10" s="164">
        <v>100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>
        <f t="shared" ref="P10:P15" si="1">SUM(D10:O10)</f>
        <v>100</v>
      </c>
    </row>
    <row r="11" spans="1:16" ht="30.75">
      <c r="B11" s="172" t="s">
        <v>170</v>
      </c>
      <c r="C11" s="163" t="s">
        <v>123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>
        <f t="shared" si="1"/>
        <v>0</v>
      </c>
    </row>
    <row r="12" spans="1:16" ht="30.75">
      <c r="B12" s="172" t="s">
        <v>171</v>
      </c>
      <c r="C12" s="163" t="s">
        <v>124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>
        <f t="shared" si="1"/>
        <v>0</v>
      </c>
    </row>
    <row r="13" spans="1:16" ht="15.75">
      <c r="B13" s="172" t="s">
        <v>172</v>
      </c>
      <c r="C13" s="166" t="s">
        <v>125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>
        <f t="shared" si="1"/>
        <v>0</v>
      </c>
    </row>
    <row r="14" spans="1:16" ht="30.75">
      <c r="B14" s="172" t="s">
        <v>173</v>
      </c>
      <c r="C14" s="163" t="s">
        <v>126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>
        <f t="shared" si="1"/>
        <v>0</v>
      </c>
    </row>
    <row r="15" spans="1:16" ht="15.75">
      <c r="B15" s="167"/>
      <c r="C15" s="168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t="shared" si="1"/>
        <v>0</v>
      </c>
    </row>
    <row r="16" spans="1:16" ht="15.75">
      <c r="B16" s="334" t="s">
        <v>127</v>
      </c>
      <c r="C16" s="335"/>
      <c r="D16" s="169">
        <f>SUM(D17:D24)</f>
        <v>0</v>
      </c>
      <c r="E16" s="169">
        <f>SUM(E17:E24)</f>
        <v>0</v>
      </c>
      <c r="F16" s="169">
        <f t="shared" ref="F16:P16" si="2">SUM(F17:F24)</f>
        <v>0</v>
      </c>
      <c r="G16" s="169">
        <f t="shared" si="2"/>
        <v>0</v>
      </c>
      <c r="H16" s="169">
        <f t="shared" si="2"/>
        <v>0</v>
      </c>
      <c r="I16" s="169">
        <f t="shared" si="2"/>
        <v>0</v>
      </c>
      <c r="J16" s="169">
        <f t="shared" si="2"/>
        <v>0</v>
      </c>
      <c r="K16" s="169">
        <f t="shared" si="2"/>
        <v>0</v>
      </c>
      <c r="L16" s="169">
        <f t="shared" si="2"/>
        <v>0</v>
      </c>
      <c r="M16" s="169">
        <f t="shared" si="2"/>
        <v>0</v>
      </c>
      <c r="N16" s="169">
        <f t="shared" si="2"/>
        <v>0</v>
      </c>
      <c r="O16" s="169">
        <f t="shared" si="2"/>
        <v>0</v>
      </c>
      <c r="P16" s="169">
        <f t="shared" si="2"/>
        <v>0</v>
      </c>
    </row>
    <row r="17" spans="2:16" ht="45.75">
      <c r="B17" s="172" t="s">
        <v>174</v>
      </c>
      <c r="C17" s="170" t="s">
        <v>128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>
        <f t="shared" ref="P17:P25" si="3">SUM(D17:O17)</f>
        <v>0</v>
      </c>
    </row>
    <row r="18" spans="2:16" ht="15.75">
      <c r="B18" s="172" t="s">
        <v>175</v>
      </c>
      <c r="C18" s="166" t="s">
        <v>129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>
        <f t="shared" si="3"/>
        <v>0</v>
      </c>
    </row>
    <row r="19" spans="2:16" ht="30.75">
      <c r="B19" s="172" t="s">
        <v>176</v>
      </c>
      <c r="C19" s="168" t="s">
        <v>130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>
        <f t="shared" si="3"/>
        <v>0</v>
      </c>
    </row>
    <row r="20" spans="2:16" ht="30.75">
      <c r="B20" s="172" t="s">
        <v>177</v>
      </c>
      <c r="C20" s="168" t="s">
        <v>131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>
        <f t="shared" si="3"/>
        <v>0</v>
      </c>
    </row>
    <row r="21" spans="2:16" ht="30.75">
      <c r="B21" s="172" t="s">
        <v>178</v>
      </c>
      <c r="C21" s="168" t="s">
        <v>132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5">
        <f t="shared" si="3"/>
        <v>0</v>
      </c>
    </row>
    <row r="22" spans="2:16" ht="45.75">
      <c r="B22" s="172" t="s">
        <v>179</v>
      </c>
      <c r="C22" s="168" t="s">
        <v>133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>
        <f t="shared" si="3"/>
        <v>0</v>
      </c>
    </row>
    <row r="23" spans="2:16" ht="30.75" hidden="1">
      <c r="B23" s="172">
        <v>2800</v>
      </c>
      <c r="C23" s="168" t="s">
        <v>134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>
        <f t="shared" si="3"/>
        <v>0</v>
      </c>
    </row>
    <row r="24" spans="2:16" ht="30.75">
      <c r="B24" s="172" t="s">
        <v>180</v>
      </c>
      <c r="C24" s="170" t="s">
        <v>135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>
        <f t="shared" si="3"/>
        <v>0</v>
      </c>
    </row>
    <row r="25" spans="2:16" ht="15.75">
      <c r="B25" s="171"/>
      <c r="C25" s="166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>
        <f t="shared" si="3"/>
        <v>0</v>
      </c>
    </row>
    <row r="26" spans="2:16" ht="15.75">
      <c r="B26" s="334" t="s">
        <v>136</v>
      </c>
      <c r="C26" s="335"/>
      <c r="D26" s="169">
        <f>SUM(D27:D35)</f>
        <v>0</v>
      </c>
      <c r="E26" s="169">
        <f t="shared" ref="E26:P26" si="4">SUM(E27:E35)</f>
        <v>0</v>
      </c>
      <c r="F26" s="169">
        <f t="shared" si="4"/>
        <v>0</v>
      </c>
      <c r="G26" s="169">
        <f t="shared" si="4"/>
        <v>0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  <c r="M26" s="169">
        <f t="shared" si="4"/>
        <v>0</v>
      </c>
      <c r="N26" s="169">
        <f t="shared" si="4"/>
        <v>0</v>
      </c>
      <c r="O26" s="169">
        <f t="shared" si="4"/>
        <v>0</v>
      </c>
      <c r="P26" s="169">
        <f t="shared" si="4"/>
        <v>0</v>
      </c>
    </row>
    <row r="27" spans="2:16" ht="15.75">
      <c r="B27" s="172" t="s">
        <v>181</v>
      </c>
      <c r="C27" s="172" t="s">
        <v>137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>
        <f t="shared" ref="P27:P47" si="5">SUM(D27:O27)</f>
        <v>0</v>
      </c>
    </row>
    <row r="28" spans="2:16" ht="15.75">
      <c r="B28" s="172" t="s">
        <v>182</v>
      </c>
      <c r="C28" s="173" t="s">
        <v>138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>
        <f t="shared" si="5"/>
        <v>0</v>
      </c>
    </row>
    <row r="29" spans="2:16" ht="45.75">
      <c r="B29" s="172" t="s">
        <v>183</v>
      </c>
      <c r="C29" s="168" t="s">
        <v>139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>
        <f t="shared" si="5"/>
        <v>0</v>
      </c>
    </row>
    <row r="30" spans="2:16" ht="30.75">
      <c r="B30" s="172" t="s">
        <v>184</v>
      </c>
      <c r="C30" s="168" t="s">
        <v>140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>
        <f t="shared" si="5"/>
        <v>0</v>
      </c>
    </row>
    <row r="31" spans="2:16" ht="45.75">
      <c r="B31" s="172" t="s">
        <v>185</v>
      </c>
      <c r="C31" s="168" t="s">
        <v>141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>
        <f t="shared" si="5"/>
        <v>0</v>
      </c>
    </row>
    <row r="32" spans="2:16" ht="30.75">
      <c r="B32" s="172" t="s">
        <v>186</v>
      </c>
      <c r="C32" s="168" t="s">
        <v>142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>
        <f t="shared" si="5"/>
        <v>0</v>
      </c>
    </row>
    <row r="33" spans="2:16" ht="15.75">
      <c r="B33" s="172" t="s">
        <v>187</v>
      </c>
      <c r="C33" s="173" t="s">
        <v>143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>
        <f t="shared" si="5"/>
        <v>0</v>
      </c>
    </row>
    <row r="34" spans="2:16" ht="15.75">
      <c r="B34" s="172" t="s">
        <v>188</v>
      </c>
      <c r="C34" s="173" t="s">
        <v>144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>
        <f t="shared" si="5"/>
        <v>0</v>
      </c>
    </row>
    <row r="35" spans="2:16" ht="15.75">
      <c r="B35" s="172" t="s">
        <v>189</v>
      </c>
      <c r="C35" s="173" t="s">
        <v>145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>
        <f t="shared" si="5"/>
        <v>0</v>
      </c>
    </row>
    <row r="36" spans="2:16" ht="15.75" hidden="1">
      <c r="B36" s="17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  <c r="O36" s="177"/>
      <c r="P36" s="165">
        <f t="shared" si="5"/>
        <v>0</v>
      </c>
    </row>
    <row r="37" spans="2:16" ht="15.75" hidden="1">
      <c r="B37" s="334" t="s">
        <v>146</v>
      </c>
      <c r="C37" s="336"/>
      <c r="D37" s="336"/>
      <c r="E37" s="335"/>
      <c r="F37" s="178"/>
      <c r="G37" s="178"/>
      <c r="H37" s="178"/>
      <c r="I37" s="178"/>
      <c r="J37" s="178"/>
      <c r="K37" s="178"/>
      <c r="L37" s="178"/>
      <c r="M37" s="178"/>
      <c r="N37" s="179"/>
      <c r="O37" s="179"/>
      <c r="P37" s="165">
        <f t="shared" si="5"/>
        <v>0</v>
      </c>
    </row>
    <row r="38" spans="2:16" ht="30.75" hidden="1">
      <c r="B38" s="167">
        <v>4100</v>
      </c>
      <c r="C38" s="168" t="s">
        <v>147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65">
        <f t="shared" si="5"/>
        <v>0</v>
      </c>
    </row>
    <row r="39" spans="2:16" ht="30.75" hidden="1">
      <c r="B39" s="167">
        <v>4200</v>
      </c>
      <c r="C39" s="168" t="s">
        <v>148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65">
        <f t="shared" si="5"/>
        <v>0</v>
      </c>
    </row>
    <row r="40" spans="2:16" ht="15.75" hidden="1">
      <c r="B40" s="167">
        <v>4300</v>
      </c>
      <c r="C40" s="173" t="s">
        <v>149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65">
        <f t="shared" si="5"/>
        <v>0</v>
      </c>
    </row>
    <row r="41" spans="2:16" ht="15.75" hidden="1">
      <c r="B41" s="167">
        <v>4400</v>
      </c>
      <c r="C41" s="173" t="s">
        <v>150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65">
        <f t="shared" si="5"/>
        <v>0</v>
      </c>
    </row>
    <row r="42" spans="2:16" ht="15.75" hidden="1">
      <c r="B42" s="167">
        <v>4500</v>
      </c>
      <c r="C42" s="173" t="s">
        <v>151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65">
        <f t="shared" si="5"/>
        <v>0</v>
      </c>
    </row>
    <row r="43" spans="2:16" ht="30.75" hidden="1">
      <c r="B43" s="167">
        <v>4600</v>
      </c>
      <c r="C43" s="168" t="s">
        <v>152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65">
        <f t="shared" si="5"/>
        <v>0</v>
      </c>
    </row>
    <row r="44" spans="2:16" ht="30.75" hidden="1">
      <c r="B44" s="167">
        <v>4700</v>
      </c>
      <c r="C44" s="168" t="s">
        <v>153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65">
        <f t="shared" si="5"/>
        <v>0</v>
      </c>
    </row>
    <row r="45" spans="2:16" ht="15.75" hidden="1">
      <c r="B45" s="167">
        <v>4800</v>
      </c>
      <c r="C45" s="173" t="s">
        <v>154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65">
        <f t="shared" si="5"/>
        <v>0</v>
      </c>
    </row>
    <row r="46" spans="2:16" ht="15.75" hidden="1">
      <c r="B46" s="167">
        <v>4900</v>
      </c>
      <c r="C46" s="173" t="s">
        <v>155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65">
        <f t="shared" si="5"/>
        <v>0</v>
      </c>
    </row>
    <row r="47" spans="2:16" ht="15.75">
      <c r="B47" s="175"/>
      <c r="C47" s="175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65">
        <f t="shared" si="5"/>
        <v>0</v>
      </c>
    </row>
    <row r="48" spans="2:16" ht="15.75">
      <c r="B48" s="180" t="s">
        <v>156</v>
      </c>
      <c r="C48" s="181"/>
      <c r="D48" s="169">
        <f>SUM(D49:D57)</f>
        <v>0</v>
      </c>
      <c r="E48" s="169">
        <f t="shared" ref="E48:P48" si="6">SUM(E49:E57)</f>
        <v>0</v>
      </c>
      <c r="F48" s="169">
        <f t="shared" si="6"/>
        <v>0</v>
      </c>
      <c r="G48" s="169">
        <f t="shared" si="6"/>
        <v>0</v>
      </c>
      <c r="H48" s="169">
        <f t="shared" si="6"/>
        <v>0</v>
      </c>
      <c r="I48" s="169">
        <f t="shared" si="6"/>
        <v>0</v>
      </c>
      <c r="J48" s="169">
        <f t="shared" si="6"/>
        <v>0</v>
      </c>
      <c r="K48" s="169">
        <f t="shared" si="6"/>
        <v>0</v>
      </c>
      <c r="L48" s="169">
        <f t="shared" si="6"/>
        <v>0</v>
      </c>
      <c r="M48" s="169">
        <f t="shared" si="6"/>
        <v>0</v>
      </c>
      <c r="N48" s="169">
        <f t="shared" si="6"/>
        <v>0</v>
      </c>
      <c r="O48" s="169">
        <f t="shared" si="6"/>
        <v>0</v>
      </c>
      <c r="P48" s="169">
        <f t="shared" si="6"/>
        <v>0</v>
      </c>
    </row>
    <row r="49" spans="2:16" ht="30.75">
      <c r="B49" s="172" t="s">
        <v>190</v>
      </c>
      <c r="C49" s="168" t="s">
        <v>157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5">
        <f t="shared" ref="P49:P58" si="7">SUM(D49:O49)</f>
        <v>0</v>
      </c>
    </row>
    <row r="50" spans="2:16" ht="30.75">
      <c r="B50" s="172" t="s">
        <v>191</v>
      </c>
      <c r="C50" s="168" t="s">
        <v>158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5">
        <f t="shared" si="7"/>
        <v>0</v>
      </c>
    </row>
    <row r="51" spans="2:16" ht="30.75">
      <c r="B51" s="172" t="s">
        <v>192</v>
      </c>
      <c r="C51" s="168" t="s">
        <v>159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>
        <f t="shared" si="7"/>
        <v>0</v>
      </c>
    </row>
    <row r="52" spans="2:16" ht="30.75">
      <c r="B52" s="172" t="s">
        <v>193</v>
      </c>
      <c r="C52" s="168" t="s">
        <v>160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5">
        <f t="shared" si="7"/>
        <v>0</v>
      </c>
    </row>
    <row r="53" spans="2:16" ht="15.75">
      <c r="B53" s="172" t="s">
        <v>194</v>
      </c>
      <c r="C53" s="173" t="s">
        <v>161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>
        <f t="shared" si="7"/>
        <v>0</v>
      </c>
    </row>
    <row r="54" spans="2:16" ht="30.75">
      <c r="B54" s="172" t="s">
        <v>195</v>
      </c>
      <c r="C54" s="168" t="s">
        <v>162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>
        <f t="shared" si="7"/>
        <v>0</v>
      </c>
    </row>
    <row r="55" spans="2:16" ht="15.75" hidden="1">
      <c r="B55" s="167">
        <v>5700</v>
      </c>
      <c r="C55" s="173" t="s">
        <v>163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5">
        <f t="shared" si="7"/>
        <v>0</v>
      </c>
    </row>
    <row r="56" spans="2:16" ht="15.75" hidden="1">
      <c r="B56" s="167">
        <v>5800</v>
      </c>
      <c r="C56" s="173" t="s">
        <v>164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5">
        <f t="shared" si="7"/>
        <v>0</v>
      </c>
    </row>
    <row r="57" spans="2:16" ht="15.75">
      <c r="B57" s="172" t="s">
        <v>196</v>
      </c>
      <c r="C57" s="173" t="s">
        <v>165</v>
      </c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5">
        <f t="shared" si="7"/>
        <v>0</v>
      </c>
    </row>
    <row r="58" spans="2:16" ht="15.75">
      <c r="B58" s="175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65">
        <f t="shared" si="7"/>
        <v>0</v>
      </c>
    </row>
    <row r="59" spans="2:16" ht="15.75">
      <c r="B59" s="334" t="s">
        <v>166</v>
      </c>
      <c r="C59" s="335"/>
      <c r="D59" s="169">
        <f>SUM(D60)</f>
        <v>0</v>
      </c>
      <c r="E59" s="169">
        <f t="shared" ref="E59:P59" si="8">SUM(E60)</f>
        <v>0</v>
      </c>
      <c r="F59" s="169">
        <f t="shared" si="8"/>
        <v>0</v>
      </c>
      <c r="G59" s="169">
        <f t="shared" si="8"/>
        <v>0</v>
      </c>
      <c r="H59" s="169">
        <f t="shared" si="8"/>
        <v>0</v>
      </c>
      <c r="I59" s="169">
        <f t="shared" si="8"/>
        <v>0</v>
      </c>
      <c r="J59" s="169">
        <f t="shared" si="8"/>
        <v>0</v>
      </c>
      <c r="K59" s="169">
        <f t="shared" si="8"/>
        <v>0</v>
      </c>
      <c r="L59" s="169">
        <f t="shared" si="8"/>
        <v>0</v>
      </c>
      <c r="M59" s="169">
        <f t="shared" si="8"/>
        <v>0</v>
      </c>
      <c r="N59" s="169">
        <f t="shared" si="8"/>
        <v>0</v>
      </c>
      <c r="O59" s="169">
        <f t="shared" si="8"/>
        <v>0</v>
      </c>
      <c r="P59" s="169">
        <f t="shared" si="8"/>
        <v>0</v>
      </c>
    </row>
    <row r="60" spans="2:16" ht="30.75">
      <c r="B60" s="172" t="s">
        <v>197</v>
      </c>
      <c r="C60" s="168" t="s">
        <v>167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5">
        <f>SUM(D60:O60)</f>
        <v>0</v>
      </c>
    </row>
    <row r="61" spans="2:16" ht="15.75">
      <c r="B61" s="174"/>
      <c r="C61" s="175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65">
        <f>SUM(D61:O61)</f>
        <v>0</v>
      </c>
    </row>
    <row r="62" spans="2:16" ht="15.75">
      <c r="B62" s="175"/>
      <c r="C62" s="175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5">
        <f>SUM(D62:O62)</f>
        <v>0</v>
      </c>
    </row>
    <row r="63" spans="2:16" ht="15.75">
      <c r="B63" s="334" t="s">
        <v>168</v>
      </c>
      <c r="C63" s="335"/>
      <c r="D63" s="169">
        <f>D59+D48+D26+D16+D9</f>
        <v>100</v>
      </c>
      <c r="E63" s="169">
        <f t="shared" ref="E63:P63" si="9">E59+E48+E26+E16+E9</f>
        <v>0</v>
      </c>
      <c r="F63" s="169">
        <f t="shared" si="9"/>
        <v>0</v>
      </c>
      <c r="G63" s="169">
        <f t="shared" si="9"/>
        <v>0</v>
      </c>
      <c r="H63" s="169">
        <f>H59+H48+H26+H16+H9</f>
        <v>0</v>
      </c>
      <c r="I63" s="169">
        <f t="shared" si="9"/>
        <v>0</v>
      </c>
      <c r="J63" s="169">
        <f t="shared" si="9"/>
        <v>0</v>
      </c>
      <c r="K63" s="169">
        <f t="shared" si="9"/>
        <v>0</v>
      </c>
      <c r="L63" s="169">
        <f t="shared" si="9"/>
        <v>0</v>
      </c>
      <c r="M63" s="169">
        <f t="shared" si="9"/>
        <v>0</v>
      </c>
      <c r="N63" s="169">
        <f t="shared" si="9"/>
        <v>0</v>
      </c>
      <c r="O63" s="169">
        <f t="shared" si="9"/>
        <v>0</v>
      </c>
      <c r="P63" s="169">
        <f t="shared" si="9"/>
        <v>100</v>
      </c>
    </row>
    <row r="87" ht="30.75" customHeight="1"/>
    <row r="90" ht="30.75" hidden="1" customHeight="1"/>
    <row r="103" ht="15.75" hidden="1" customHeight="1"/>
    <row r="104" ht="15.75" hidden="1" customHeight="1"/>
    <row r="105" ht="30.75" hidden="1" customHeight="1"/>
    <row r="106" ht="30.75" hidden="1" customHeight="1"/>
    <row r="107" ht="15.75" hidden="1" customHeight="1"/>
    <row r="108" ht="15.75" hidden="1" customHeight="1"/>
    <row r="109" ht="15.75" hidden="1" customHeight="1"/>
    <row r="110" ht="30.75" hidden="1" customHeight="1"/>
    <row r="111" ht="30.75" hidden="1" customHeight="1"/>
    <row r="112" ht="15.75" hidden="1" customHeight="1"/>
    <row r="113" ht="15.75" hidden="1" customHeight="1"/>
    <row r="122" ht="15.75" hidden="1" customHeight="1"/>
    <row r="123" ht="15.75" hidden="1" customHeight="1"/>
    <row r="159" ht="30.75" customHeight="1"/>
    <row r="162" ht="30.75" hidden="1" customHeight="1"/>
    <row r="175" ht="15.75" hidden="1" customHeight="1"/>
    <row r="176" ht="15.75" hidden="1" customHeight="1"/>
    <row r="177" ht="30.75" hidden="1" customHeight="1"/>
    <row r="178" ht="30.75" hidden="1" customHeight="1"/>
    <row r="179" ht="15.75" hidden="1" customHeight="1"/>
    <row r="180" ht="15.75" hidden="1" customHeight="1"/>
    <row r="181" ht="15.75" hidden="1" customHeight="1"/>
    <row r="182" ht="30.75" hidden="1" customHeight="1"/>
    <row r="183" ht="30.75" hidden="1" customHeight="1"/>
    <row r="184" ht="15.75" hidden="1" customHeight="1"/>
    <row r="185" ht="15.75" hidden="1" customHeight="1"/>
    <row r="194" ht="15.75" hidden="1" customHeight="1"/>
    <row r="195" ht="15.75" hidden="1" customHeight="1"/>
    <row r="231" ht="30.75" customHeight="1"/>
    <row r="234" ht="30.75" hidden="1" customHeight="1"/>
    <row r="247" ht="15.75" hidden="1" customHeight="1"/>
    <row r="248" ht="15.75" hidden="1" customHeight="1"/>
    <row r="249" ht="30.75" hidden="1" customHeight="1"/>
    <row r="250" ht="30.75" hidden="1" customHeight="1"/>
    <row r="251" ht="15.75" hidden="1" customHeight="1"/>
    <row r="252" ht="15.75" hidden="1" customHeight="1"/>
    <row r="253" ht="15.75" hidden="1" customHeight="1"/>
    <row r="254" ht="30.75" hidden="1" customHeight="1"/>
    <row r="255" ht="30.75" hidden="1" customHeight="1"/>
    <row r="256" ht="15.75" hidden="1" customHeight="1"/>
    <row r="257" ht="15.75" hidden="1" customHeight="1"/>
    <row r="266" ht="15.75" hidden="1" customHeight="1"/>
    <row r="267" ht="15.75" hidden="1" customHeight="1"/>
    <row r="303" ht="30.75" customHeight="1"/>
    <row r="306" ht="30.75" hidden="1" customHeight="1"/>
    <row r="319" ht="15.75" hidden="1" customHeight="1"/>
    <row r="320" ht="15.75" hidden="1" customHeight="1"/>
    <row r="321" ht="30.75" hidden="1" customHeight="1"/>
    <row r="322" ht="30.75" hidden="1" customHeight="1"/>
    <row r="323" ht="15.75" hidden="1" customHeight="1"/>
    <row r="324" ht="15.75" hidden="1" customHeight="1"/>
    <row r="325" ht="15.75" hidden="1" customHeight="1"/>
    <row r="326" ht="30.75" hidden="1" customHeight="1"/>
    <row r="327" ht="30.75" hidden="1" customHeight="1"/>
    <row r="328" ht="15.75" hidden="1" customHeight="1"/>
    <row r="329" ht="15.75" hidden="1" customHeight="1"/>
    <row r="338" ht="15.75" hidden="1" customHeight="1"/>
    <row r="339" ht="15.75" hidden="1" customHeight="1"/>
    <row r="375" ht="30.75" customHeight="1"/>
    <row r="378" ht="30.75" hidden="1" customHeight="1"/>
    <row r="391" ht="15.75" hidden="1" customHeight="1"/>
    <row r="392" ht="15.75" hidden="1" customHeight="1"/>
    <row r="393" ht="30.75" hidden="1" customHeight="1"/>
    <row r="394" ht="30.75" hidden="1" customHeight="1"/>
    <row r="395" ht="15.75" hidden="1" customHeight="1"/>
    <row r="396" ht="15.75" hidden="1" customHeight="1"/>
    <row r="397" ht="15.75" hidden="1" customHeight="1"/>
    <row r="398" ht="30.75" hidden="1" customHeight="1"/>
    <row r="399" ht="30.75" hidden="1" customHeight="1"/>
    <row r="400" ht="15.75" hidden="1" customHeight="1"/>
    <row r="401" ht="15.75" hidden="1" customHeight="1"/>
    <row r="410" ht="15.75" hidden="1" customHeight="1"/>
    <row r="411" ht="15.75" hidden="1" customHeight="1"/>
  </sheetData>
  <sheetProtection sheet="1" objects="1" scenarios="1"/>
  <mergeCells count="6">
    <mergeCell ref="B63:C63"/>
    <mergeCell ref="B9:C9"/>
    <mergeCell ref="B16:C16"/>
    <mergeCell ref="B26:C26"/>
    <mergeCell ref="B37:E37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Caratula POA</vt:lpstr>
      <vt:lpstr>componentes POA</vt:lpstr>
      <vt:lpstr>beneficiarios</vt:lpstr>
      <vt:lpstr>FORMATO MIR</vt:lpstr>
      <vt:lpstr>Arbol de Problemas</vt:lpstr>
      <vt:lpstr>Arbol de Objetivos</vt:lpstr>
      <vt:lpstr>CRONOGRAMA</vt:lpstr>
      <vt:lpstr>Presupuesto de Egresos</vt:lpstr>
      <vt:lpstr>Egresos Ejercidos Reales</vt:lpstr>
      <vt:lpstr>compo1</vt:lpstr>
      <vt:lpstr>compo2</vt:lpstr>
      <vt:lpstr>compo3</vt:lpstr>
      <vt:lpstr>compo4</vt:lpstr>
      <vt:lpstr>nombremes</vt:lpstr>
    </vt:vector>
  </TitlesOfParts>
  <Company>eXPerienciaUE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Medrano</dc:creator>
  <cp:lastModifiedBy>ELY</cp:lastModifiedBy>
  <cp:lastPrinted>2015-10-09T19:03:23Z</cp:lastPrinted>
  <dcterms:created xsi:type="dcterms:W3CDTF">2013-02-05T19:11:32Z</dcterms:created>
  <dcterms:modified xsi:type="dcterms:W3CDTF">2018-11-23T18:17:36Z</dcterms:modified>
</cp:coreProperties>
</file>