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2016 - 2017 - 2018\2018\REPORTES\SEVAC\TERCER TRIMESTRE\MPIO\"/>
    </mc:Choice>
  </mc:AlternateContent>
  <xr:revisionPtr revIDLastSave="0" documentId="13_ncr:1_{0F156F80-CFBC-488F-9628-5F0F86CE51EF}" xr6:coauthVersionLast="38" xr6:coauthVersionMax="38" xr10:uidLastSave="{00000000-0000-0000-0000-000000000000}"/>
  <bookViews>
    <workbookView xWindow="0" yWindow="0" windowWidth="28800" windowHeight="11865" xr2:uid="{00FD3399-E8EC-4972-A055-D1AC0C665833}"/>
  </bookViews>
  <sheets>
    <sheet name="ESTADO DE ACTIVIDADES" sheetId="1" r:id="rId1"/>
  </sheets>
  <definedNames>
    <definedName name="_xlnm.Print_Area" localSheetId="0">'ESTADO DE ACTIVIDADES'!$A$1:$T$274</definedName>
    <definedName name="_xlnm.Print_Titles" localSheetId="0">'ESTADO DE ACTIVIDADES'!$1:$6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54" i="1" l="1"/>
  <c r="T253" i="1"/>
  <c r="T252" i="1"/>
  <c r="Q252" i="1"/>
  <c r="T250" i="1"/>
  <c r="T249" i="1"/>
  <c r="T248" i="1"/>
  <c r="T247" i="1"/>
  <c r="T246" i="1"/>
  <c r="T245" i="1"/>
  <c r="T244" i="1"/>
  <c r="T243" i="1"/>
  <c r="T242" i="1"/>
  <c r="Q242" i="1"/>
  <c r="T240" i="1"/>
  <c r="Q239" i="1"/>
  <c r="T239" i="1" s="1"/>
  <c r="T237" i="1"/>
  <c r="T236" i="1"/>
  <c r="Q236" i="1"/>
  <c r="T234" i="1"/>
  <c r="T233" i="1"/>
  <c r="T232" i="1"/>
  <c r="T231" i="1"/>
  <c r="T230" i="1"/>
  <c r="Q229" i="1"/>
  <c r="T229" i="1" s="1"/>
  <c r="T227" i="1"/>
  <c r="T226" i="1"/>
  <c r="Q225" i="1"/>
  <c r="T225" i="1" s="1"/>
  <c r="T224" i="1"/>
  <c r="T223" i="1"/>
  <c r="T222" i="1"/>
  <c r="T221" i="1"/>
  <c r="T220" i="1"/>
  <c r="T219" i="1"/>
  <c r="T218" i="1"/>
  <c r="T217" i="1"/>
  <c r="Q216" i="1"/>
  <c r="Q215" i="1" s="1"/>
  <c r="T215" i="1" s="1"/>
  <c r="T213" i="1"/>
  <c r="T212" i="1"/>
  <c r="Q211" i="1"/>
  <c r="T211" i="1" s="1"/>
  <c r="T209" i="1"/>
  <c r="T208" i="1"/>
  <c r="Q208" i="1"/>
  <c r="T206" i="1"/>
  <c r="T205" i="1"/>
  <c r="T204" i="1"/>
  <c r="Q204" i="1"/>
  <c r="T202" i="1"/>
  <c r="T201" i="1"/>
  <c r="T200" i="1"/>
  <c r="Q200" i="1"/>
  <c r="T198" i="1"/>
  <c r="T197" i="1"/>
  <c r="T196" i="1"/>
  <c r="Q196" i="1"/>
  <c r="T193" i="1"/>
  <c r="T192" i="1"/>
  <c r="T191" i="1"/>
  <c r="Q191" i="1"/>
  <c r="T189" i="1"/>
  <c r="T188" i="1"/>
  <c r="T187" i="1"/>
  <c r="Q187" i="1"/>
  <c r="T185" i="1"/>
  <c r="T184" i="1"/>
  <c r="T183" i="1"/>
  <c r="Q183" i="1"/>
  <c r="Q182" i="1" s="1"/>
  <c r="T182" i="1" s="1"/>
  <c r="T180" i="1"/>
  <c r="T179" i="1"/>
  <c r="T178" i="1"/>
  <c r="Q178" i="1"/>
  <c r="T176" i="1"/>
  <c r="T175" i="1"/>
  <c r="T174" i="1"/>
  <c r="T173" i="1"/>
  <c r="T172" i="1"/>
  <c r="Q171" i="1"/>
  <c r="T171" i="1" s="1"/>
  <c r="T169" i="1"/>
  <c r="T168" i="1"/>
  <c r="Q168" i="1"/>
  <c r="T166" i="1"/>
  <c r="T165" i="1"/>
  <c r="T164" i="1"/>
  <c r="Q164" i="1"/>
  <c r="T162" i="1"/>
  <c r="T161" i="1"/>
  <c r="T160" i="1"/>
  <c r="Q159" i="1"/>
  <c r="T159" i="1" s="1"/>
  <c r="T157" i="1"/>
  <c r="T156" i="1"/>
  <c r="T155" i="1"/>
  <c r="T154" i="1"/>
  <c r="Q153" i="1"/>
  <c r="T153" i="1" s="1"/>
  <c r="T151" i="1"/>
  <c r="T150" i="1"/>
  <c r="Q149" i="1"/>
  <c r="T149" i="1" s="1"/>
  <c r="T147" i="1"/>
  <c r="T146" i="1"/>
  <c r="Q145" i="1"/>
  <c r="T145" i="1" s="1"/>
  <c r="T143" i="1"/>
  <c r="T142" i="1"/>
  <c r="Q141" i="1"/>
  <c r="T141" i="1" s="1"/>
  <c r="Q140" i="1"/>
  <c r="T140" i="1" s="1"/>
  <c r="T138" i="1"/>
  <c r="T137" i="1"/>
  <c r="T136" i="1"/>
  <c r="T135" i="1"/>
  <c r="T134" i="1"/>
  <c r="T133" i="1"/>
  <c r="T132" i="1"/>
  <c r="T131" i="1"/>
  <c r="T130" i="1"/>
  <c r="T129" i="1"/>
  <c r="Q129" i="1"/>
  <c r="T127" i="1"/>
  <c r="T126" i="1"/>
  <c r="T125" i="1"/>
  <c r="T124" i="1"/>
  <c r="T123" i="1"/>
  <c r="T122" i="1"/>
  <c r="T121" i="1"/>
  <c r="T120" i="1"/>
  <c r="T119" i="1"/>
  <c r="Q118" i="1"/>
  <c r="T118" i="1" s="1"/>
  <c r="T116" i="1"/>
  <c r="T115" i="1"/>
  <c r="T114" i="1"/>
  <c r="T113" i="1"/>
  <c r="T112" i="1"/>
  <c r="T111" i="1"/>
  <c r="Q110" i="1"/>
  <c r="T110" i="1" s="1"/>
  <c r="Q109" i="1"/>
  <c r="T104" i="1"/>
  <c r="T103" i="1"/>
  <c r="T102" i="1"/>
  <c r="T101" i="1"/>
  <c r="T100" i="1"/>
  <c r="T99" i="1"/>
  <c r="T98" i="1"/>
  <c r="T97" i="1"/>
  <c r="Q97" i="1"/>
  <c r="T95" i="1"/>
  <c r="Q94" i="1"/>
  <c r="T94" i="1" s="1"/>
  <c r="T92" i="1"/>
  <c r="T90" i="1"/>
  <c r="T89" i="1"/>
  <c r="T88" i="1"/>
  <c r="T87" i="1"/>
  <c r="T86" i="1"/>
  <c r="Q85" i="1"/>
  <c r="T85" i="1" s="1"/>
  <c r="T83" i="1"/>
  <c r="T82" i="1"/>
  <c r="Q81" i="1"/>
  <c r="T81" i="1" s="1"/>
  <c r="Q80" i="1"/>
  <c r="T80" i="1" s="1"/>
  <c r="T78" i="1"/>
  <c r="T77" i="1"/>
  <c r="T76" i="1"/>
  <c r="T75" i="1"/>
  <c r="T74" i="1"/>
  <c r="T73" i="1"/>
  <c r="Q72" i="1"/>
  <c r="T72" i="1" s="1"/>
  <c r="T70" i="1"/>
  <c r="T69" i="1"/>
  <c r="T68" i="1"/>
  <c r="T67" i="1"/>
  <c r="Q66" i="1"/>
  <c r="T66" i="1" s="1"/>
  <c r="Q65" i="1"/>
  <c r="T65" i="1" s="1"/>
  <c r="T62" i="1"/>
  <c r="T61" i="1"/>
  <c r="Q60" i="1"/>
  <c r="T60" i="1" s="1"/>
  <c r="T58" i="1"/>
  <c r="T57" i="1"/>
  <c r="T56" i="1"/>
  <c r="T55" i="1"/>
  <c r="Q54" i="1"/>
  <c r="T54" i="1" s="1"/>
  <c r="T52" i="1"/>
  <c r="T51" i="1"/>
  <c r="T50" i="1"/>
  <c r="T49" i="1"/>
  <c r="T48" i="1"/>
  <c r="T47" i="1"/>
  <c r="T46" i="1"/>
  <c r="T45" i="1"/>
  <c r="T44" i="1"/>
  <c r="T43" i="1"/>
  <c r="Q43" i="1"/>
  <c r="T41" i="1"/>
  <c r="T40" i="1"/>
  <c r="T39" i="1"/>
  <c r="T38" i="1"/>
  <c r="T37" i="1"/>
  <c r="Q37" i="1"/>
  <c r="T35" i="1"/>
  <c r="T34" i="1"/>
  <c r="T33" i="1"/>
  <c r="T32" i="1"/>
  <c r="T31" i="1"/>
  <c r="Q30" i="1"/>
  <c r="T30" i="1" s="1"/>
  <c r="T28" i="1"/>
  <c r="T27" i="1"/>
  <c r="Q27" i="1"/>
  <c r="T25" i="1"/>
  <c r="T24" i="1"/>
  <c r="T23" i="1"/>
  <c r="T22" i="1"/>
  <c r="T21" i="1"/>
  <c r="Q20" i="1"/>
  <c r="T20" i="1" s="1"/>
  <c r="T18" i="1"/>
  <c r="T17" i="1"/>
  <c r="T16" i="1"/>
  <c r="T15" i="1"/>
  <c r="T14" i="1"/>
  <c r="T13" i="1"/>
  <c r="T12" i="1"/>
  <c r="T11" i="1"/>
  <c r="Q10" i="1"/>
  <c r="T10" i="1" s="1"/>
  <c r="Q9" i="1"/>
  <c r="Q106" i="1" s="1"/>
  <c r="T106" i="1" l="1"/>
  <c r="T9" i="1"/>
  <c r="T109" i="1"/>
  <c r="Q195" i="1"/>
  <c r="T195" i="1" s="1"/>
  <c r="T216" i="1"/>
  <c r="Q255" i="1" l="1"/>
  <c r="T255" i="1" l="1"/>
  <c r="Q257" i="1"/>
  <c r="T257" i="1" s="1"/>
</calcChain>
</file>

<file path=xl/sharedStrings.xml><?xml version="1.0" encoding="utf-8"?>
<sst xmlns="http://schemas.openxmlformats.org/spreadsheetml/2006/main" count="415" uniqueCount="400">
  <si>
    <t xml:space="preserve">ESTADO DE ACTIVIDADES </t>
  </si>
  <si>
    <t xml:space="preserve"> Municipio de Tonalá</t>
  </si>
  <si>
    <t>DEL 1 DE ENERO AL 31 DE DICIEMBRE DE 2017</t>
  </si>
  <si>
    <t>CUENTA</t>
  </si>
  <si>
    <t>TONALA 2017</t>
  </si>
  <si>
    <t>IMMT 2017</t>
  </si>
  <si>
    <t>COMUDE 2017</t>
  </si>
  <si>
    <t>DIF 2017</t>
  </si>
  <si>
    <t>CONSOLIDADO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</si>
  <si>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</si>
  <si>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</si>
  <si>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</si>
  <si>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</si>
  <si>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</si>
  <si>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</si>
  <si>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</si>
  <si>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</si>
  <si>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</si>
  <si>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</si>
  <si>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</si>
  <si>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</si>
  <si>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</si>
  <si>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</si>
  <si>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</si>
  <si>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</si>
  <si>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</si>
  <si>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</si>
  <si>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</si>
  <si>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</si>
  <si>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</si>
  <si>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</si>
  <si>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</si>
  <si>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</si>
  <si>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</si>
  <si>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</si>
  <si>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</si>
  <si>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</si>
  <si>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</si>
  <si>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</si>
  <si>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</si>
  <si>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</si>
  <si>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</si>
  <si>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</si>
  <si>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</si>
  <si>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</si>
  <si>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</si>
  <si>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</si>
  <si>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</si>
  <si>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</si>
  <si>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</si>
  <si>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</si>
  <si>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</si>
  <si>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</si>
  <si>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</si>
  <si>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</si>
  <si>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</si>
  <si>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</si>
  <si>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</si>
  <si>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</si>
  <si>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</si>
  <si>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</si>
  <si>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</si>
  <si>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</si>
  <si>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</si>
  <si>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</si>
  <si>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</si>
  <si>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</si>
  <si>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</si>
  <si>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</si>
  <si>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</si>
  <si>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</si>
  <si>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</si>
  <si>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</si>
  <si>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</si>
  <si>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</si>
  <si>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</si>
  <si>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</si>
  <si>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</si>
  <si>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</si>
  <si>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</si>
  <si>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</si>
  <si>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</si>
  <si>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</si>
  <si>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</si>
  <si>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</si>
  <si>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</si>
  <si>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</si>
  <si>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</si>
  <si>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</si>
  <si>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</si>
  <si>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</si>
  <si>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</si>
  <si>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</si>
  <si>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</si>
  <si>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</si>
  <si>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</si>
  <si>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</si>
  <si>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</si>
  <si>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</si>
  <si>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</si>
  <si>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</si>
  <si>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</si>
  <si>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</si>
  <si>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</t>
  </si>
  <si>
    <t>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</si>
  <si>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</si>
  <si>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</si>
  <si>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</si>
  <si>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</si>
  <si>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</si>
  <si>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</si>
  <si>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</si>
  <si>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</si>
  <si>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</si>
  <si>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</si>
  <si>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</si>
  <si>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</si>
  <si>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</si>
  <si>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</si>
  <si>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</si>
  <si>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</si>
  <si>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</si>
  <si>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</si>
  <si>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</si>
  <si>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</si>
  <si>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</si>
  <si>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</si>
  <si>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TRANSFERENCIAS DEL EXTERIOR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</si>
  <si>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</si>
  <si>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</si>
  <si>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</si>
  <si>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</si>
  <si>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</si>
  <si>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</si>
  <si>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</si>
  <si>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</si>
  <si>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</si>
  <si>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</si>
  <si>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</si>
  <si>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</si>
  <si>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</si>
  <si>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</si>
  <si>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</si>
  <si>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</si>
  <si>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</si>
  <si>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</si>
  <si>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</si>
  <si>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</si>
  <si>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</si>
  <si>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</si>
  <si>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</si>
  <si>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</si>
  <si>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</si>
  <si>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</si>
  <si>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</si>
  <si>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</si>
  <si>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</si>
  <si>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</si>
  <si>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</si>
  <si>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</si>
  <si>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</si>
  <si>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</si>
  <si>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</si>
  <si>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</si>
  <si>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</si>
  <si>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</si>
  <si>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</si>
  <si>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</si>
  <si>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TOTAL DE INGRESOS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</si>
  <si>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</si>
  <si>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</si>
  <si>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</si>
  <si>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</si>
  <si>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</si>
  <si>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</si>
  <si>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</si>
  <si>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</si>
  <si>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</si>
  <si>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</si>
  <si>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</si>
  <si>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</si>
  <si>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</si>
  <si>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</si>
  <si>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</si>
  <si>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</si>
  <si>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</si>
  <si>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</si>
  <si>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</si>
  <si>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</si>
  <si>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</si>
  <si>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</si>
  <si>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</si>
  <si>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</si>
  <si>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</si>
  <si>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</si>
  <si>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</si>
  <si>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</si>
  <si>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</si>
  <si>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</si>
  <si>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</si>
  <si>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</si>
  <si>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</si>
  <si>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</si>
  <si>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</si>
  <si>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</si>
  <si>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</si>
  <si>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</si>
  <si>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</si>
  <si>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</si>
  <si>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</si>
  <si>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</si>
  <si>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</si>
  <si>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</si>
  <si>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</si>
  <si>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</si>
  <si>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</si>
  <si>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</si>
  <si>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</si>
  <si>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</si>
  <si>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</si>
  <si>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</si>
  <si>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</si>
  <si>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</si>
  <si>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</si>
  <si>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</si>
  <si>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</si>
  <si>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</si>
  <si>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</si>
  <si>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</si>
  <si>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</si>
  <si>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</si>
  <si>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</si>
  <si>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</si>
  <si>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</si>
  <si>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</si>
  <si>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</si>
  <si>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</si>
  <si>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</si>
  <si>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</si>
  <si>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</si>
  <si>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</si>
  <si>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</si>
  <si>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</si>
  <si>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</si>
  <si>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</si>
  <si>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</si>
  <si>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</si>
  <si>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</si>
  <si>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</si>
  <si>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</si>
  <si>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</si>
  <si>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</si>
  <si>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</si>
  <si>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</si>
  <si>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</si>
  <si>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</si>
  <si>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</si>
  <si>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</si>
  <si>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</si>
  <si>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</si>
  <si>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</si>
  <si>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</si>
  <si>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</si>
  <si>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</si>
  <si>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</si>
  <si>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</si>
  <si>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</si>
  <si>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</si>
  <si>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</si>
  <si>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</si>
  <si>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</si>
  <si>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</si>
  <si>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</si>
  <si>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</si>
  <si>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</si>
  <si>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</si>
  <si>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</si>
  <si>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</si>
  <si>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</si>
  <si>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</si>
  <si>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</si>
  <si>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</si>
  <si>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</si>
  <si>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</si>
  <si>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</si>
  <si>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</si>
  <si>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</si>
  <si>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</si>
  <si>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</si>
  <si>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</si>
  <si>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</si>
  <si>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</si>
  <si>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</si>
  <si>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</si>
  <si>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</si>
  <si>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</si>
  <si>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</si>
  <si>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</si>
  <si>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</si>
  <si>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</si>
  <si>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</si>
  <si>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</si>
  <si>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</si>
  <si>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</si>
  <si>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</si>
  <si>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</si>
  <si>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</si>
  <si>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</si>
  <si>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</si>
  <si>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</si>
  <si>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</si>
  <si>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</si>
  <si>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</si>
  <si>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</si>
  <si>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</si>
  <si>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</si>
  <si>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</si>
  <si>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</si>
  <si>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</si>
  <si>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</si>
  <si>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</si>
  <si>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</si>
  <si>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</si>
  <si>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</si>
  <si>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</si>
  <si>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</si>
  <si>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</si>
  <si>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</si>
  <si>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</si>
  <si>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</si>
  <si>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</si>
  <si>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</si>
  <si>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</si>
  <si>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</si>
  <si>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</si>
  <si>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</si>
  <si>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</si>
  <si>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</si>
  <si>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</si>
  <si>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</si>
  <si>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</si>
  <si>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</si>
  <si>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</si>
  <si>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</si>
  <si>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</si>
  <si>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</si>
  <si>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</si>
  <si>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</si>
  <si>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</si>
  <si>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</si>
  <si>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</si>
  <si>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</si>
  <si>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</si>
  <si>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</si>
  <si>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</si>
  <si>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</si>
  <si>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</si>
  <si>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</si>
  <si>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</si>
  <si>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</si>
  <si>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</si>
  <si>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</si>
  <si>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</si>
  <si>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</si>
  <si>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</si>
  <si>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</si>
  <si>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</si>
  <si>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</si>
  <si>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</si>
  <si>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</si>
  <si>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</si>
  <si>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</si>
  <si>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</si>
  <si>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</si>
  <si>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</si>
  <si>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</si>
  <si>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</si>
  <si>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</si>
  <si>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</si>
  <si>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</si>
  <si>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</si>
  <si>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</si>
  <si>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</si>
  <si>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</si>
  <si>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</si>
  <si>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</si>
  <si>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</si>
  <si>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</si>
  <si>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</si>
  <si>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</si>
  <si>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</si>
  <si>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</si>
  <si>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</si>
  <si>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</si>
  <si>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</si>
  <si>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</si>
  <si>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</si>
  <si>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</si>
  <si>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 son razonablemente correctos y responsabilidad del emisor.</t>
  </si>
  <si>
    <t>ASEJ2017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</si>
</sst>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1" xfId="0" quotePrefix="1" applyNumberFormat="1" applyFont="1" applyFill="1" applyBorder="1" applyAlignment="1">
      <alignment horizontal="center" vertical="center"/>
    </xf>
    <xf numFmtId="0" fontId="5" fillId="2" borderId="12" xfId="0" quotePrefix="1" applyNumberFormat="1" applyFont="1" applyFill="1" applyBorder="1" applyAlignment="1">
      <alignment horizontal="center" vertical="center"/>
    </xf>
    <xf numFmtId="164" fontId="5" fillId="2" borderId="12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1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6" fillId="0" borderId="0" xfId="0" applyFont="1"/>
    <xf numFmtId="164" fontId="5" fillId="0" borderId="12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2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2D7CAC6-4484-46C0-9E7A-2A8B2151B6A7}"/>
            </a:ext>
          </a:extLst>
        </xdr:cNvPr>
        <xdr:cNvSpPr/>
      </xdr:nvSpPr>
      <xdr:spPr>
        <a:xfrm>
          <a:off x="543983" y="42757725"/>
          <a:ext cx="1422400" cy="23061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7F58-AFD0-43E4-ACAE-7E728EFA7DCC}">
  <sheetPr>
    <pageSetUpPr fitToPage="1"/>
  </sheetPr>
  <dimension ref="A1:T273"/>
  <sheetViews>
    <sheetView tabSelected="1" zoomScale="90" zoomScaleNormal="90" workbookViewId="0">
      <selection activeCell="L46" sqref="L46"/>
    </sheetView>
  </sheetViews>
  <sheetFormatPr baseColWidth="10" defaultRowHeight="12.75" x14ac:dyDescent="0.2"/>
  <cols>
    <col min="1" max="1" width="8" style="12" customWidth="1"/>
    <col min="2" max="2" width="7.85546875" style="12" customWidth="1"/>
    <col min="3" max="12" width="7.28515625" style="12" customWidth="1"/>
    <col min="13" max="15" width="10.28515625" style="12" customWidth="1"/>
    <col min="16" max="16" width="17.42578125" style="12" bestFit="1" customWidth="1"/>
    <col min="17" max="19" width="14.85546875" style="13" customWidth="1"/>
    <col min="20" max="20" width="17.5703125" style="13" customWidth="1"/>
    <col min="21" max="254" width="11.42578125" style="4"/>
    <col min="255" max="255" width="8" style="4" customWidth="1"/>
    <col min="256" max="256" width="7.85546875" style="4" customWidth="1"/>
    <col min="257" max="266" width="7.28515625" style="4" customWidth="1"/>
    <col min="267" max="268" width="10.28515625" style="4" customWidth="1"/>
    <col min="269" max="270" width="14.85546875" style="4" customWidth="1"/>
    <col min="271" max="271" width="14.7109375" style="4" customWidth="1"/>
    <col min="272" max="510" width="11.42578125" style="4"/>
    <col min="511" max="511" width="8" style="4" customWidth="1"/>
    <col min="512" max="512" width="7.85546875" style="4" customWidth="1"/>
    <col min="513" max="522" width="7.28515625" style="4" customWidth="1"/>
    <col min="523" max="524" width="10.28515625" style="4" customWidth="1"/>
    <col min="525" max="526" width="14.85546875" style="4" customWidth="1"/>
    <col min="527" max="527" width="14.7109375" style="4" customWidth="1"/>
    <col min="528" max="766" width="11.42578125" style="4"/>
    <col min="767" max="767" width="8" style="4" customWidth="1"/>
    <col min="768" max="768" width="7.85546875" style="4" customWidth="1"/>
    <col min="769" max="778" width="7.28515625" style="4" customWidth="1"/>
    <col min="779" max="780" width="10.28515625" style="4" customWidth="1"/>
    <col min="781" max="782" width="14.85546875" style="4" customWidth="1"/>
    <col min="783" max="783" width="14.7109375" style="4" customWidth="1"/>
    <col min="784" max="1022" width="11.42578125" style="4"/>
    <col min="1023" max="1023" width="8" style="4" customWidth="1"/>
    <col min="1024" max="1024" width="7.85546875" style="4" customWidth="1"/>
    <col min="1025" max="1034" width="7.28515625" style="4" customWidth="1"/>
    <col min="1035" max="1036" width="10.28515625" style="4" customWidth="1"/>
    <col min="1037" max="1038" width="14.85546875" style="4" customWidth="1"/>
    <col min="1039" max="1039" width="14.7109375" style="4" customWidth="1"/>
    <col min="1040" max="1278" width="11.42578125" style="4"/>
    <col min="1279" max="1279" width="8" style="4" customWidth="1"/>
    <col min="1280" max="1280" width="7.85546875" style="4" customWidth="1"/>
    <col min="1281" max="1290" width="7.28515625" style="4" customWidth="1"/>
    <col min="1291" max="1292" width="10.28515625" style="4" customWidth="1"/>
    <col min="1293" max="1294" width="14.85546875" style="4" customWidth="1"/>
    <col min="1295" max="1295" width="14.7109375" style="4" customWidth="1"/>
    <col min="1296" max="1534" width="11.42578125" style="4"/>
    <col min="1535" max="1535" width="8" style="4" customWidth="1"/>
    <col min="1536" max="1536" width="7.85546875" style="4" customWidth="1"/>
    <col min="1537" max="1546" width="7.28515625" style="4" customWidth="1"/>
    <col min="1547" max="1548" width="10.28515625" style="4" customWidth="1"/>
    <col min="1549" max="1550" width="14.85546875" style="4" customWidth="1"/>
    <col min="1551" max="1551" width="14.7109375" style="4" customWidth="1"/>
    <col min="1552" max="1790" width="11.42578125" style="4"/>
    <col min="1791" max="1791" width="8" style="4" customWidth="1"/>
    <col min="1792" max="1792" width="7.85546875" style="4" customWidth="1"/>
    <col min="1793" max="1802" width="7.28515625" style="4" customWidth="1"/>
    <col min="1803" max="1804" width="10.28515625" style="4" customWidth="1"/>
    <col min="1805" max="1806" width="14.85546875" style="4" customWidth="1"/>
    <col min="1807" max="1807" width="14.7109375" style="4" customWidth="1"/>
    <col min="1808" max="2046" width="11.42578125" style="4"/>
    <col min="2047" max="2047" width="8" style="4" customWidth="1"/>
    <col min="2048" max="2048" width="7.85546875" style="4" customWidth="1"/>
    <col min="2049" max="2058" width="7.28515625" style="4" customWidth="1"/>
    <col min="2059" max="2060" width="10.28515625" style="4" customWidth="1"/>
    <col min="2061" max="2062" width="14.85546875" style="4" customWidth="1"/>
    <col min="2063" max="2063" width="14.7109375" style="4" customWidth="1"/>
    <col min="2064" max="2302" width="11.42578125" style="4"/>
    <col min="2303" max="2303" width="8" style="4" customWidth="1"/>
    <col min="2304" max="2304" width="7.85546875" style="4" customWidth="1"/>
    <col min="2305" max="2314" width="7.28515625" style="4" customWidth="1"/>
    <col min="2315" max="2316" width="10.28515625" style="4" customWidth="1"/>
    <col min="2317" max="2318" width="14.85546875" style="4" customWidth="1"/>
    <col min="2319" max="2319" width="14.7109375" style="4" customWidth="1"/>
    <col min="2320" max="2558" width="11.42578125" style="4"/>
    <col min="2559" max="2559" width="8" style="4" customWidth="1"/>
    <col min="2560" max="2560" width="7.85546875" style="4" customWidth="1"/>
    <col min="2561" max="2570" width="7.28515625" style="4" customWidth="1"/>
    <col min="2571" max="2572" width="10.28515625" style="4" customWidth="1"/>
    <col min="2573" max="2574" width="14.85546875" style="4" customWidth="1"/>
    <col min="2575" max="2575" width="14.7109375" style="4" customWidth="1"/>
    <col min="2576" max="2814" width="11.42578125" style="4"/>
    <col min="2815" max="2815" width="8" style="4" customWidth="1"/>
    <col min="2816" max="2816" width="7.85546875" style="4" customWidth="1"/>
    <col min="2817" max="2826" width="7.28515625" style="4" customWidth="1"/>
    <col min="2827" max="2828" width="10.28515625" style="4" customWidth="1"/>
    <col min="2829" max="2830" width="14.85546875" style="4" customWidth="1"/>
    <col min="2831" max="2831" width="14.7109375" style="4" customWidth="1"/>
    <col min="2832" max="3070" width="11.42578125" style="4"/>
    <col min="3071" max="3071" width="8" style="4" customWidth="1"/>
    <col min="3072" max="3072" width="7.85546875" style="4" customWidth="1"/>
    <col min="3073" max="3082" width="7.28515625" style="4" customWidth="1"/>
    <col min="3083" max="3084" width="10.28515625" style="4" customWidth="1"/>
    <col min="3085" max="3086" width="14.85546875" style="4" customWidth="1"/>
    <col min="3087" max="3087" width="14.7109375" style="4" customWidth="1"/>
    <col min="3088" max="3326" width="11.42578125" style="4"/>
    <col min="3327" max="3327" width="8" style="4" customWidth="1"/>
    <col min="3328" max="3328" width="7.85546875" style="4" customWidth="1"/>
    <col min="3329" max="3338" width="7.28515625" style="4" customWidth="1"/>
    <col min="3339" max="3340" width="10.28515625" style="4" customWidth="1"/>
    <col min="3341" max="3342" width="14.85546875" style="4" customWidth="1"/>
    <col min="3343" max="3343" width="14.7109375" style="4" customWidth="1"/>
    <col min="3344" max="3582" width="11.42578125" style="4"/>
    <col min="3583" max="3583" width="8" style="4" customWidth="1"/>
    <col min="3584" max="3584" width="7.85546875" style="4" customWidth="1"/>
    <col min="3585" max="3594" width="7.28515625" style="4" customWidth="1"/>
    <col min="3595" max="3596" width="10.28515625" style="4" customWidth="1"/>
    <col min="3597" max="3598" width="14.85546875" style="4" customWidth="1"/>
    <col min="3599" max="3599" width="14.7109375" style="4" customWidth="1"/>
    <col min="3600" max="3838" width="11.42578125" style="4"/>
    <col min="3839" max="3839" width="8" style="4" customWidth="1"/>
    <col min="3840" max="3840" width="7.85546875" style="4" customWidth="1"/>
    <col min="3841" max="3850" width="7.28515625" style="4" customWidth="1"/>
    <col min="3851" max="3852" width="10.28515625" style="4" customWidth="1"/>
    <col min="3853" max="3854" width="14.85546875" style="4" customWidth="1"/>
    <col min="3855" max="3855" width="14.7109375" style="4" customWidth="1"/>
    <col min="3856" max="4094" width="11.42578125" style="4"/>
    <col min="4095" max="4095" width="8" style="4" customWidth="1"/>
    <col min="4096" max="4096" width="7.85546875" style="4" customWidth="1"/>
    <col min="4097" max="4106" width="7.28515625" style="4" customWidth="1"/>
    <col min="4107" max="4108" width="10.28515625" style="4" customWidth="1"/>
    <col min="4109" max="4110" width="14.85546875" style="4" customWidth="1"/>
    <col min="4111" max="4111" width="14.7109375" style="4" customWidth="1"/>
    <col min="4112" max="4350" width="11.42578125" style="4"/>
    <col min="4351" max="4351" width="8" style="4" customWidth="1"/>
    <col min="4352" max="4352" width="7.85546875" style="4" customWidth="1"/>
    <col min="4353" max="4362" width="7.28515625" style="4" customWidth="1"/>
    <col min="4363" max="4364" width="10.28515625" style="4" customWidth="1"/>
    <col min="4365" max="4366" width="14.85546875" style="4" customWidth="1"/>
    <col min="4367" max="4367" width="14.7109375" style="4" customWidth="1"/>
    <col min="4368" max="4606" width="11.42578125" style="4"/>
    <col min="4607" max="4607" width="8" style="4" customWidth="1"/>
    <col min="4608" max="4608" width="7.85546875" style="4" customWidth="1"/>
    <col min="4609" max="4618" width="7.28515625" style="4" customWidth="1"/>
    <col min="4619" max="4620" width="10.28515625" style="4" customWidth="1"/>
    <col min="4621" max="4622" width="14.85546875" style="4" customWidth="1"/>
    <col min="4623" max="4623" width="14.7109375" style="4" customWidth="1"/>
    <col min="4624" max="4862" width="11.42578125" style="4"/>
    <col min="4863" max="4863" width="8" style="4" customWidth="1"/>
    <col min="4864" max="4864" width="7.85546875" style="4" customWidth="1"/>
    <col min="4865" max="4874" width="7.28515625" style="4" customWidth="1"/>
    <col min="4875" max="4876" width="10.28515625" style="4" customWidth="1"/>
    <col min="4877" max="4878" width="14.85546875" style="4" customWidth="1"/>
    <col min="4879" max="4879" width="14.7109375" style="4" customWidth="1"/>
    <col min="4880" max="5118" width="11.42578125" style="4"/>
    <col min="5119" max="5119" width="8" style="4" customWidth="1"/>
    <col min="5120" max="5120" width="7.85546875" style="4" customWidth="1"/>
    <col min="5121" max="5130" width="7.28515625" style="4" customWidth="1"/>
    <col min="5131" max="5132" width="10.28515625" style="4" customWidth="1"/>
    <col min="5133" max="5134" width="14.85546875" style="4" customWidth="1"/>
    <col min="5135" max="5135" width="14.7109375" style="4" customWidth="1"/>
    <col min="5136" max="5374" width="11.42578125" style="4"/>
    <col min="5375" max="5375" width="8" style="4" customWidth="1"/>
    <col min="5376" max="5376" width="7.85546875" style="4" customWidth="1"/>
    <col min="5377" max="5386" width="7.28515625" style="4" customWidth="1"/>
    <col min="5387" max="5388" width="10.28515625" style="4" customWidth="1"/>
    <col min="5389" max="5390" width="14.85546875" style="4" customWidth="1"/>
    <col min="5391" max="5391" width="14.7109375" style="4" customWidth="1"/>
    <col min="5392" max="5630" width="11.42578125" style="4"/>
    <col min="5631" max="5631" width="8" style="4" customWidth="1"/>
    <col min="5632" max="5632" width="7.85546875" style="4" customWidth="1"/>
    <col min="5633" max="5642" width="7.28515625" style="4" customWidth="1"/>
    <col min="5643" max="5644" width="10.28515625" style="4" customWidth="1"/>
    <col min="5645" max="5646" width="14.85546875" style="4" customWidth="1"/>
    <col min="5647" max="5647" width="14.7109375" style="4" customWidth="1"/>
    <col min="5648" max="5886" width="11.42578125" style="4"/>
    <col min="5887" max="5887" width="8" style="4" customWidth="1"/>
    <col min="5888" max="5888" width="7.85546875" style="4" customWidth="1"/>
    <col min="5889" max="5898" width="7.28515625" style="4" customWidth="1"/>
    <col min="5899" max="5900" width="10.28515625" style="4" customWidth="1"/>
    <col min="5901" max="5902" width="14.85546875" style="4" customWidth="1"/>
    <col min="5903" max="5903" width="14.7109375" style="4" customWidth="1"/>
    <col min="5904" max="6142" width="11.42578125" style="4"/>
    <col min="6143" max="6143" width="8" style="4" customWidth="1"/>
    <col min="6144" max="6144" width="7.85546875" style="4" customWidth="1"/>
    <col min="6145" max="6154" width="7.28515625" style="4" customWidth="1"/>
    <col min="6155" max="6156" width="10.28515625" style="4" customWidth="1"/>
    <col min="6157" max="6158" width="14.85546875" style="4" customWidth="1"/>
    <col min="6159" max="6159" width="14.7109375" style="4" customWidth="1"/>
    <col min="6160" max="6398" width="11.42578125" style="4"/>
    <col min="6399" max="6399" width="8" style="4" customWidth="1"/>
    <col min="6400" max="6400" width="7.85546875" style="4" customWidth="1"/>
    <col min="6401" max="6410" width="7.28515625" style="4" customWidth="1"/>
    <col min="6411" max="6412" width="10.28515625" style="4" customWidth="1"/>
    <col min="6413" max="6414" width="14.85546875" style="4" customWidth="1"/>
    <col min="6415" max="6415" width="14.7109375" style="4" customWidth="1"/>
    <col min="6416" max="6654" width="11.42578125" style="4"/>
    <col min="6655" max="6655" width="8" style="4" customWidth="1"/>
    <col min="6656" max="6656" width="7.85546875" style="4" customWidth="1"/>
    <col min="6657" max="6666" width="7.28515625" style="4" customWidth="1"/>
    <col min="6667" max="6668" width="10.28515625" style="4" customWidth="1"/>
    <col min="6669" max="6670" width="14.85546875" style="4" customWidth="1"/>
    <col min="6671" max="6671" width="14.7109375" style="4" customWidth="1"/>
    <col min="6672" max="6910" width="11.42578125" style="4"/>
    <col min="6911" max="6911" width="8" style="4" customWidth="1"/>
    <col min="6912" max="6912" width="7.85546875" style="4" customWidth="1"/>
    <col min="6913" max="6922" width="7.28515625" style="4" customWidth="1"/>
    <col min="6923" max="6924" width="10.28515625" style="4" customWidth="1"/>
    <col min="6925" max="6926" width="14.85546875" style="4" customWidth="1"/>
    <col min="6927" max="6927" width="14.7109375" style="4" customWidth="1"/>
    <col min="6928" max="7166" width="11.42578125" style="4"/>
    <col min="7167" max="7167" width="8" style="4" customWidth="1"/>
    <col min="7168" max="7168" width="7.85546875" style="4" customWidth="1"/>
    <col min="7169" max="7178" width="7.28515625" style="4" customWidth="1"/>
    <col min="7179" max="7180" width="10.28515625" style="4" customWidth="1"/>
    <col min="7181" max="7182" width="14.85546875" style="4" customWidth="1"/>
    <col min="7183" max="7183" width="14.7109375" style="4" customWidth="1"/>
    <col min="7184" max="7422" width="11.42578125" style="4"/>
    <col min="7423" max="7423" width="8" style="4" customWidth="1"/>
    <col min="7424" max="7424" width="7.85546875" style="4" customWidth="1"/>
    <col min="7425" max="7434" width="7.28515625" style="4" customWidth="1"/>
    <col min="7435" max="7436" width="10.28515625" style="4" customWidth="1"/>
    <col min="7437" max="7438" width="14.85546875" style="4" customWidth="1"/>
    <col min="7439" max="7439" width="14.7109375" style="4" customWidth="1"/>
    <col min="7440" max="7678" width="11.42578125" style="4"/>
    <col min="7679" max="7679" width="8" style="4" customWidth="1"/>
    <col min="7680" max="7680" width="7.85546875" style="4" customWidth="1"/>
    <col min="7681" max="7690" width="7.28515625" style="4" customWidth="1"/>
    <col min="7691" max="7692" width="10.28515625" style="4" customWidth="1"/>
    <col min="7693" max="7694" width="14.85546875" style="4" customWidth="1"/>
    <col min="7695" max="7695" width="14.7109375" style="4" customWidth="1"/>
    <col min="7696" max="7934" width="11.42578125" style="4"/>
    <col min="7935" max="7935" width="8" style="4" customWidth="1"/>
    <col min="7936" max="7936" width="7.85546875" style="4" customWidth="1"/>
    <col min="7937" max="7946" width="7.28515625" style="4" customWidth="1"/>
    <col min="7947" max="7948" width="10.28515625" style="4" customWidth="1"/>
    <col min="7949" max="7950" width="14.85546875" style="4" customWidth="1"/>
    <col min="7951" max="7951" width="14.7109375" style="4" customWidth="1"/>
    <col min="7952" max="8190" width="11.42578125" style="4"/>
    <col min="8191" max="8191" width="8" style="4" customWidth="1"/>
    <col min="8192" max="8192" width="7.85546875" style="4" customWidth="1"/>
    <col min="8193" max="8202" width="7.28515625" style="4" customWidth="1"/>
    <col min="8203" max="8204" width="10.28515625" style="4" customWidth="1"/>
    <col min="8205" max="8206" width="14.85546875" style="4" customWidth="1"/>
    <col min="8207" max="8207" width="14.7109375" style="4" customWidth="1"/>
    <col min="8208" max="8446" width="11.42578125" style="4"/>
    <col min="8447" max="8447" width="8" style="4" customWidth="1"/>
    <col min="8448" max="8448" width="7.85546875" style="4" customWidth="1"/>
    <col min="8449" max="8458" width="7.28515625" style="4" customWidth="1"/>
    <col min="8459" max="8460" width="10.28515625" style="4" customWidth="1"/>
    <col min="8461" max="8462" width="14.85546875" style="4" customWidth="1"/>
    <col min="8463" max="8463" width="14.7109375" style="4" customWidth="1"/>
    <col min="8464" max="8702" width="11.42578125" style="4"/>
    <col min="8703" max="8703" width="8" style="4" customWidth="1"/>
    <col min="8704" max="8704" width="7.85546875" style="4" customWidth="1"/>
    <col min="8705" max="8714" width="7.28515625" style="4" customWidth="1"/>
    <col min="8715" max="8716" width="10.28515625" style="4" customWidth="1"/>
    <col min="8717" max="8718" width="14.85546875" style="4" customWidth="1"/>
    <col min="8719" max="8719" width="14.7109375" style="4" customWidth="1"/>
    <col min="8720" max="8958" width="11.42578125" style="4"/>
    <col min="8959" max="8959" width="8" style="4" customWidth="1"/>
    <col min="8960" max="8960" width="7.85546875" style="4" customWidth="1"/>
    <col min="8961" max="8970" width="7.28515625" style="4" customWidth="1"/>
    <col min="8971" max="8972" width="10.28515625" style="4" customWidth="1"/>
    <col min="8973" max="8974" width="14.85546875" style="4" customWidth="1"/>
    <col min="8975" max="8975" width="14.7109375" style="4" customWidth="1"/>
    <col min="8976" max="9214" width="11.42578125" style="4"/>
    <col min="9215" max="9215" width="8" style="4" customWidth="1"/>
    <col min="9216" max="9216" width="7.85546875" style="4" customWidth="1"/>
    <col min="9217" max="9226" width="7.28515625" style="4" customWidth="1"/>
    <col min="9227" max="9228" width="10.28515625" style="4" customWidth="1"/>
    <col min="9229" max="9230" width="14.85546875" style="4" customWidth="1"/>
    <col min="9231" max="9231" width="14.7109375" style="4" customWidth="1"/>
    <col min="9232" max="9470" width="11.42578125" style="4"/>
    <col min="9471" max="9471" width="8" style="4" customWidth="1"/>
    <col min="9472" max="9472" width="7.85546875" style="4" customWidth="1"/>
    <col min="9473" max="9482" width="7.28515625" style="4" customWidth="1"/>
    <col min="9483" max="9484" width="10.28515625" style="4" customWidth="1"/>
    <col min="9485" max="9486" width="14.85546875" style="4" customWidth="1"/>
    <col min="9487" max="9487" width="14.7109375" style="4" customWidth="1"/>
    <col min="9488" max="9726" width="11.42578125" style="4"/>
    <col min="9727" max="9727" width="8" style="4" customWidth="1"/>
    <col min="9728" max="9728" width="7.85546875" style="4" customWidth="1"/>
    <col min="9729" max="9738" width="7.28515625" style="4" customWidth="1"/>
    <col min="9739" max="9740" width="10.28515625" style="4" customWidth="1"/>
    <col min="9741" max="9742" width="14.85546875" style="4" customWidth="1"/>
    <col min="9743" max="9743" width="14.7109375" style="4" customWidth="1"/>
    <col min="9744" max="9982" width="11.42578125" style="4"/>
    <col min="9983" max="9983" width="8" style="4" customWidth="1"/>
    <col min="9984" max="9984" width="7.85546875" style="4" customWidth="1"/>
    <col min="9985" max="9994" width="7.28515625" style="4" customWidth="1"/>
    <col min="9995" max="9996" width="10.28515625" style="4" customWidth="1"/>
    <col min="9997" max="9998" width="14.85546875" style="4" customWidth="1"/>
    <col min="9999" max="9999" width="14.7109375" style="4" customWidth="1"/>
    <col min="10000" max="10238" width="11.42578125" style="4"/>
    <col min="10239" max="10239" width="8" style="4" customWidth="1"/>
    <col min="10240" max="10240" width="7.85546875" style="4" customWidth="1"/>
    <col min="10241" max="10250" width="7.28515625" style="4" customWidth="1"/>
    <col min="10251" max="10252" width="10.28515625" style="4" customWidth="1"/>
    <col min="10253" max="10254" width="14.85546875" style="4" customWidth="1"/>
    <col min="10255" max="10255" width="14.7109375" style="4" customWidth="1"/>
    <col min="10256" max="10494" width="11.42578125" style="4"/>
    <col min="10495" max="10495" width="8" style="4" customWidth="1"/>
    <col min="10496" max="10496" width="7.85546875" style="4" customWidth="1"/>
    <col min="10497" max="10506" width="7.28515625" style="4" customWidth="1"/>
    <col min="10507" max="10508" width="10.28515625" style="4" customWidth="1"/>
    <col min="10509" max="10510" width="14.85546875" style="4" customWidth="1"/>
    <col min="10511" max="10511" width="14.7109375" style="4" customWidth="1"/>
    <col min="10512" max="10750" width="11.42578125" style="4"/>
    <col min="10751" max="10751" width="8" style="4" customWidth="1"/>
    <col min="10752" max="10752" width="7.85546875" style="4" customWidth="1"/>
    <col min="10753" max="10762" width="7.28515625" style="4" customWidth="1"/>
    <col min="10763" max="10764" width="10.28515625" style="4" customWidth="1"/>
    <col min="10765" max="10766" width="14.85546875" style="4" customWidth="1"/>
    <col min="10767" max="10767" width="14.7109375" style="4" customWidth="1"/>
    <col min="10768" max="11006" width="11.42578125" style="4"/>
    <col min="11007" max="11007" width="8" style="4" customWidth="1"/>
    <col min="11008" max="11008" width="7.85546875" style="4" customWidth="1"/>
    <col min="11009" max="11018" width="7.28515625" style="4" customWidth="1"/>
    <col min="11019" max="11020" width="10.28515625" style="4" customWidth="1"/>
    <col min="11021" max="11022" width="14.85546875" style="4" customWidth="1"/>
    <col min="11023" max="11023" width="14.7109375" style="4" customWidth="1"/>
    <col min="11024" max="11262" width="11.42578125" style="4"/>
    <col min="11263" max="11263" width="8" style="4" customWidth="1"/>
    <col min="11264" max="11264" width="7.85546875" style="4" customWidth="1"/>
    <col min="11265" max="11274" width="7.28515625" style="4" customWidth="1"/>
    <col min="11275" max="11276" width="10.28515625" style="4" customWidth="1"/>
    <col min="11277" max="11278" width="14.85546875" style="4" customWidth="1"/>
    <col min="11279" max="11279" width="14.7109375" style="4" customWidth="1"/>
    <col min="11280" max="11518" width="11.42578125" style="4"/>
    <col min="11519" max="11519" width="8" style="4" customWidth="1"/>
    <col min="11520" max="11520" width="7.85546875" style="4" customWidth="1"/>
    <col min="11521" max="11530" width="7.28515625" style="4" customWidth="1"/>
    <col min="11531" max="11532" width="10.28515625" style="4" customWidth="1"/>
    <col min="11533" max="11534" width="14.85546875" style="4" customWidth="1"/>
    <col min="11535" max="11535" width="14.7109375" style="4" customWidth="1"/>
    <col min="11536" max="11774" width="11.42578125" style="4"/>
    <col min="11775" max="11775" width="8" style="4" customWidth="1"/>
    <col min="11776" max="11776" width="7.85546875" style="4" customWidth="1"/>
    <col min="11777" max="11786" width="7.28515625" style="4" customWidth="1"/>
    <col min="11787" max="11788" width="10.28515625" style="4" customWidth="1"/>
    <col min="11789" max="11790" width="14.85546875" style="4" customWidth="1"/>
    <col min="11791" max="11791" width="14.7109375" style="4" customWidth="1"/>
    <col min="11792" max="12030" width="11.42578125" style="4"/>
    <col min="12031" max="12031" width="8" style="4" customWidth="1"/>
    <col min="12032" max="12032" width="7.85546875" style="4" customWidth="1"/>
    <col min="12033" max="12042" width="7.28515625" style="4" customWidth="1"/>
    <col min="12043" max="12044" width="10.28515625" style="4" customWidth="1"/>
    <col min="12045" max="12046" width="14.85546875" style="4" customWidth="1"/>
    <col min="12047" max="12047" width="14.7109375" style="4" customWidth="1"/>
    <col min="12048" max="12286" width="11.42578125" style="4"/>
    <col min="12287" max="12287" width="8" style="4" customWidth="1"/>
    <col min="12288" max="12288" width="7.85546875" style="4" customWidth="1"/>
    <col min="12289" max="12298" width="7.28515625" style="4" customWidth="1"/>
    <col min="12299" max="12300" width="10.28515625" style="4" customWidth="1"/>
    <col min="12301" max="12302" width="14.85546875" style="4" customWidth="1"/>
    <col min="12303" max="12303" width="14.7109375" style="4" customWidth="1"/>
    <col min="12304" max="12542" width="11.42578125" style="4"/>
    <col min="12543" max="12543" width="8" style="4" customWidth="1"/>
    <col min="12544" max="12544" width="7.85546875" style="4" customWidth="1"/>
    <col min="12545" max="12554" width="7.28515625" style="4" customWidth="1"/>
    <col min="12555" max="12556" width="10.28515625" style="4" customWidth="1"/>
    <col min="12557" max="12558" width="14.85546875" style="4" customWidth="1"/>
    <col min="12559" max="12559" width="14.7109375" style="4" customWidth="1"/>
    <col min="12560" max="12798" width="11.42578125" style="4"/>
    <col min="12799" max="12799" width="8" style="4" customWidth="1"/>
    <col min="12800" max="12800" width="7.85546875" style="4" customWidth="1"/>
    <col min="12801" max="12810" width="7.28515625" style="4" customWidth="1"/>
    <col min="12811" max="12812" width="10.28515625" style="4" customWidth="1"/>
    <col min="12813" max="12814" width="14.85546875" style="4" customWidth="1"/>
    <col min="12815" max="12815" width="14.7109375" style="4" customWidth="1"/>
    <col min="12816" max="13054" width="11.42578125" style="4"/>
    <col min="13055" max="13055" width="8" style="4" customWidth="1"/>
    <col min="13056" max="13056" width="7.85546875" style="4" customWidth="1"/>
    <col min="13057" max="13066" width="7.28515625" style="4" customWidth="1"/>
    <col min="13067" max="13068" width="10.28515625" style="4" customWidth="1"/>
    <col min="13069" max="13070" width="14.85546875" style="4" customWidth="1"/>
    <col min="13071" max="13071" width="14.7109375" style="4" customWidth="1"/>
    <col min="13072" max="13310" width="11.42578125" style="4"/>
    <col min="13311" max="13311" width="8" style="4" customWidth="1"/>
    <col min="13312" max="13312" width="7.85546875" style="4" customWidth="1"/>
    <col min="13313" max="13322" width="7.28515625" style="4" customWidth="1"/>
    <col min="13323" max="13324" width="10.28515625" style="4" customWidth="1"/>
    <col min="13325" max="13326" width="14.85546875" style="4" customWidth="1"/>
    <col min="13327" max="13327" width="14.7109375" style="4" customWidth="1"/>
    <col min="13328" max="13566" width="11.42578125" style="4"/>
    <col min="13567" max="13567" width="8" style="4" customWidth="1"/>
    <col min="13568" max="13568" width="7.85546875" style="4" customWidth="1"/>
    <col min="13569" max="13578" width="7.28515625" style="4" customWidth="1"/>
    <col min="13579" max="13580" width="10.28515625" style="4" customWidth="1"/>
    <col min="13581" max="13582" width="14.85546875" style="4" customWidth="1"/>
    <col min="13583" max="13583" width="14.7109375" style="4" customWidth="1"/>
    <col min="13584" max="13822" width="11.42578125" style="4"/>
    <col min="13823" max="13823" width="8" style="4" customWidth="1"/>
    <col min="13824" max="13824" width="7.85546875" style="4" customWidth="1"/>
    <col min="13825" max="13834" width="7.28515625" style="4" customWidth="1"/>
    <col min="13835" max="13836" width="10.28515625" style="4" customWidth="1"/>
    <col min="13837" max="13838" width="14.85546875" style="4" customWidth="1"/>
    <col min="13839" max="13839" width="14.7109375" style="4" customWidth="1"/>
    <col min="13840" max="14078" width="11.42578125" style="4"/>
    <col min="14079" max="14079" width="8" style="4" customWidth="1"/>
    <col min="14080" max="14080" width="7.85546875" style="4" customWidth="1"/>
    <col min="14081" max="14090" width="7.28515625" style="4" customWidth="1"/>
    <col min="14091" max="14092" width="10.28515625" style="4" customWidth="1"/>
    <col min="14093" max="14094" width="14.85546875" style="4" customWidth="1"/>
    <col min="14095" max="14095" width="14.7109375" style="4" customWidth="1"/>
    <col min="14096" max="14334" width="11.42578125" style="4"/>
    <col min="14335" max="14335" width="8" style="4" customWidth="1"/>
    <col min="14336" max="14336" width="7.85546875" style="4" customWidth="1"/>
    <col min="14337" max="14346" width="7.28515625" style="4" customWidth="1"/>
    <col min="14347" max="14348" width="10.28515625" style="4" customWidth="1"/>
    <col min="14349" max="14350" width="14.85546875" style="4" customWidth="1"/>
    <col min="14351" max="14351" width="14.7109375" style="4" customWidth="1"/>
    <col min="14352" max="14590" width="11.42578125" style="4"/>
    <col min="14591" max="14591" width="8" style="4" customWidth="1"/>
    <col min="14592" max="14592" width="7.85546875" style="4" customWidth="1"/>
    <col min="14593" max="14602" width="7.28515625" style="4" customWidth="1"/>
    <col min="14603" max="14604" width="10.28515625" style="4" customWidth="1"/>
    <col min="14605" max="14606" width="14.85546875" style="4" customWidth="1"/>
    <col min="14607" max="14607" width="14.7109375" style="4" customWidth="1"/>
    <col min="14608" max="14846" width="11.42578125" style="4"/>
    <col min="14847" max="14847" width="8" style="4" customWidth="1"/>
    <col min="14848" max="14848" width="7.85546875" style="4" customWidth="1"/>
    <col min="14849" max="14858" width="7.28515625" style="4" customWidth="1"/>
    <col min="14859" max="14860" width="10.28515625" style="4" customWidth="1"/>
    <col min="14861" max="14862" width="14.85546875" style="4" customWidth="1"/>
    <col min="14863" max="14863" width="14.7109375" style="4" customWidth="1"/>
    <col min="14864" max="15102" width="11.42578125" style="4"/>
    <col min="15103" max="15103" width="8" style="4" customWidth="1"/>
    <col min="15104" max="15104" width="7.85546875" style="4" customWidth="1"/>
    <col min="15105" max="15114" width="7.28515625" style="4" customWidth="1"/>
    <col min="15115" max="15116" width="10.28515625" style="4" customWidth="1"/>
    <col min="15117" max="15118" width="14.85546875" style="4" customWidth="1"/>
    <col min="15119" max="15119" width="14.7109375" style="4" customWidth="1"/>
    <col min="15120" max="15358" width="11.42578125" style="4"/>
    <col min="15359" max="15359" width="8" style="4" customWidth="1"/>
    <col min="15360" max="15360" width="7.85546875" style="4" customWidth="1"/>
    <col min="15361" max="15370" width="7.28515625" style="4" customWidth="1"/>
    <col min="15371" max="15372" width="10.28515625" style="4" customWidth="1"/>
    <col min="15373" max="15374" width="14.85546875" style="4" customWidth="1"/>
    <col min="15375" max="15375" width="14.7109375" style="4" customWidth="1"/>
    <col min="15376" max="15614" width="11.42578125" style="4"/>
    <col min="15615" max="15615" width="8" style="4" customWidth="1"/>
    <col min="15616" max="15616" width="7.85546875" style="4" customWidth="1"/>
    <col min="15617" max="15626" width="7.28515625" style="4" customWidth="1"/>
    <col min="15627" max="15628" width="10.28515625" style="4" customWidth="1"/>
    <col min="15629" max="15630" width="14.85546875" style="4" customWidth="1"/>
    <col min="15631" max="15631" width="14.7109375" style="4" customWidth="1"/>
    <col min="15632" max="15870" width="11.42578125" style="4"/>
    <col min="15871" max="15871" width="8" style="4" customWidth="1"/>
    <col min="15872" max="15872" width="7.85546875" style="4" customWidth="1"/>
    <col min="15873" max="15882" width="7.28515625" style="4" customWidth="1"/>
    <col min="15883" max="15884" width="10.28515625" style="4" customWidth="1"/>
    <col min="15885" max="15886" width="14.85546875" style="4" customWidth="1"/>
    <col min="15887" max="15887" width="14.7109375" style="4" customWidth="1"/>
    <col min="15888" max="16126" width="11.42578125" style="4"/>
    <col min="16127" max="16127" width="8" style="4" customWidth="1"/>
    <col min="16128" max="16128" width="7.85546875" style="4" customWidth="1"/>
    <col min="16129" max="16138" width="7.28515625" style="4" customWidth="1"/>
    <col min="16139" max="16140" width="10.28515625" style="4" customWidth="1"/>
    <col min="16141" max="16142" width="14.85546875" style="4" customWidth="1"/>
    <col min="16143" max="16143" width="14.7109375" style="4" customWidth="1"/>
    <col min="16144" max="16384" width="11.42578125" style="4"/>
  </cols>
  <sheetData>
    <row r="1" spans="1:20" ht="17.1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7.10000000000000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17.100000000000001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4.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1"/>
    </row>
    <row r="5" spans="1:20" ht="3" customHeight="1" x14ac:dyDescent="0.2"/>
    <row r="6" spans="1:20" x14ac:dyDescent="0.2">
      <c r="A6" s="1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 t="s">
        <v>4</v>
      </c>
      <c r="Q6" s="17" t="s">
        <v>5</v>
      </c>
      <c r="R6" s="18" t="s">
        <v>6</v>
      </c>
      <c r="S6" s="19" t="s">
        <v>7</v>
      </c>
      <c r="T6" s="19" t="s">
        <v>8</v>
      </c>
    </row>
    <row r="7" spans="1:20" ht="2.25" customHeight="1" x14ac:dyDescent="0.2"/>
    <row r="8" spans="1:20" x14ac:dyDescent="0.2">
      <c r="A8" s="20"/>
      <c r="B8" s="21" t="s">
        <v>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4"/>
      <c r="T8" s="24"/>
    </row>
    <row r="9" spans="1:20" x14ac:dyDescent="0.2">
      <c r="A9" s="25" t="s">
        <v>10</v>
      </c>
      <c r="B9" s="26" t="s">
        <v>11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>
        <v>298065426.60000002</v>
      </c>
      <c r="Q9" s="28">
        <f>Q10+Q20+Q27+Q30+Q37+Q43+Q54+Q60</f>
        <v>0</v>
      </c>
      <c r="R9" s="28">
        <v>3114680.5</v>
      </c>
      <c r="S9" s="28">
        <v>13705536.76</v>
      </c>
      <c r="T9" s="28">
        <f>+P9+Q9+R9+S9</f>
        <v>314885643.86000001</v>
      </c>
    </row>
    <row r="10" spans="1:20" x14ac:dyDescent="0.2">
      <c r="A10" s="25" t="s">
        <v>12</v>
      </c>
      <c r="B10" s="26" t="s">
        <v>13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>
        <v>204930780.03999999</v>
      </c>
      <c r="Q10" s="28">
        <f>SUM(Q11:Q18)</f>
        <v>0</v>
      </c>
      <c r="R10" s="28">
        <v>0</v>
      </c>
      <c r="S10" s="28">
        <v>0</v>
      </c>
      <c r="T10" s="28">
        <f t="shared" ref="T10:T62" si="0">+P10+Q10+R10+S10</f>
        <v>204930780.03999999</v>
      </c>
    </row>
    <row r="11" spans="1:20" x14ac:dyDescent="0.2">
      <c r="A11" s="29" t="s">
        <v>14</v>
      </c>
      <c r="B11" s="30" t="s">
        <v>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31">
        <v>1384.7</v>
      </c>
      <c r="Q11" s="31">
        <v>0</v>
      </c>
      <c r="R11" s="32">
        <v>0</v>
      </c>
      <c r="S11" s="32">
        <v>0</v>
      </c>
      <c r="T11" s="28">
        <f t="shared" si="0"/>
        <v>1384.7</v>
      </c>
    </row>
    <row r="12" spans="1:20" x14ac:dyDescent="0.2">
      <c r="A12" s="29" t="s">
        <v>16</v>
      </c>
      <c r="B12" s="30" t="s">
        <v>17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1">
        <v>196789891.12</v>
      </c>
      <c r="Q12" s="31">
        <v>0</v>
      </c>
      <c r="R12" s="32">
        <v>0</v>
      </c>
      <c r="S12" s="32">
        <v>0</v>
      </c>
      <c r="T12" s="28">
        <f t="shared" si="0"/>
        <v>196789891.12</v>
      </c>
    </row>
    <row r="13" spans="1:20" x14ac:dyDescent="0.2">
      <c r="A13" s="29" t="s">
        <v>18</v>
      </c>
      <c r="B13" s="30" t="s"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1">
        <v>0</v>
      </c>
      <c r="Q13" s="31">
        <v>0</v>
      </c>
      <c r="R13" s="32">
        <v>0</v>
      </c>
      <c r="S13" s="32">
        <v>0</v>
      </c>
      <c r="T13" s="28">
        <f t="shared" si="0"/>
        <v>0</v>
      </c>
    </row>
    <row r="14" spans="1:20" x14ac:dyDescent="0.2">
      <c r="A14" s="29" t="s">
        <v>20</v>
      </c>
      <c r="B14" s="30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1">
        <v>0</v>
      </c>
      <c r="Q14" s="31">
        <v>0</v>
      </c>
      <c r="R14" s="32">
        <v>0</v>
      </c>
      <c r="S14" s="32">
        <v>0</v>
      </c>
      <c r="T14" s="28">
        <f t="shared" si="0"/>
        <v>0</v>
      </c>
    </row>
    <row r="15" spans="1:20" x14ac:dyDescent="0.2">
      <c r="A15" s="29" t="s">
        <v>22</v>
      </c>
      <c r="B15" s="30" t="s">
        <v>23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1">
        <v>0</v>
      </c>
      <c r="Q15" s="31">
        <v>0</v>
      </c>
      <c r="R15" s="32">
        <v>0</v>
      </c>
      <c r="S15" s="32">
        <v>0</v>
      </c>
      <c r="T15" s="28">
        <f t="shared" si="0"/>
        <v>0</v>
      </c>
    </row>
    <row r="16" spans="1:20" x14ac:dyDescent="0.2">
      <c r="A16" s="29" t="s">
        <v>24</v>
      </c>
      <c r="B16" s="30" t="s">
        <v>25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1">
        <v>0</v>
      </c>
      <c r="Q16" s="31">
        <v>0</v>
      </c>
      <c r="R16" s="32">
        <v>0</v>
      </c>
      <c r="S16" s="32">
        <v>0</v>
      </c>
      <c r="T16" s="28">
        <f t="shared" si="0"/>
        <v>0</v>
      </c>
    </row>
    <row r="17" spans="1:20" x14ac:dyDescent="0.2">
      <c r="A17" s="29" t="s">
        <v>26</v>
      </c>
      <c r="B17" s="30" t="s">
        <v>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1">
        <v>8139504.2199999997</v>
      </c>
      <c r="Q17" s="31">
        <v>0</v>
      </c>
      <c r="R17" s="32">
        <v>0</v>
      </c>
      <c r="S17" s="32">
        <v>0</v>
      </c>
      <c r="T17" s="28">
        <f t="shared" si="0"/>
        <v>8139504.2199999997</v>
      </c>
    </row>
    <row r="18" spans="1:20" x14ac:dyDescent="0.2">
      <c r="A18" s="29" t="s">
        <v>28</v>
      </c>
      <c r="B18" s="30" t="s">
        <v>29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1">
        <v>0</v>
      </c>
      <c r="Q18" s="31">
        <v>0</v>
      </c>
      <c r="R18" s="32">
        <v>0</v>
      </c>
      <c r="S18" s="32">
        <v>0</v>
      </c>
      <c r="T18" s="28">
        <f t="shared" si="0"/>
        <v>0</v>
      </c>
    </row>
    <row r="19" spans="1:20" x14ac:dyDescent="0.2">
      <c r="A19" s="29"/>
      <c r="B19" s="3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  <c r="Q19" s="31"/>
      <c r="R19" s="32"/>
      <c r="S19" s="32"/>
      <c r="T19" s="32"/>
    </row>
    <row r="20" spans="1:20" x14ac:dyDescent="0.2">
      <c r="A20" s="25" t="s">
        <v>30</v>
      </c>
      <c r="B20" s="26" t="s">
        <v>31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>
        <v>0</v>
      </c>
      <c r="Q20" s="28">
        <f>SUM(Q21:Q25)</f>
        <v>0</v>
      </c>
      <c r="R20" s="28">
        <v>0</v>
      </c>
      <c r="S20" s="28">
        <v>0</v>
      </c>
      <c r="T20" s="28">
        <f t="shared" si="0"/>
        <v>0</v>
      </c>
    </row>
    <row r="21" spans="1:20" x14ac:dyDescent="0.2">
      <c r="A21" s="29" t="s">
        <v>32</v>
      </c>
      <c r="B21" s="30" t="s">
        <v>33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1">
        <v>0</v>
      </c>
      <c r="Q21" s="31">
        <v>0</v>
      </c>
      <c r="R21" s="32">
        <v>0</v>
      </c>
      <c r="S21" s="32">
        <v>0</v>
      </c>
      <c r="T21" s="28">
        <f t="shared" si="0"/>
        <v>0</v>
      </c>
    </row>
    <row r="22" spans="1:20" x14ac:dyDescent="0.2">
      <c r="A22" s="29" t="s">
        <v>34</v>
      </c>
      <c r="B22" s="30" t="s">
        <v>35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1">
        <v>0</v>
      </c>
      <c r="Q22" s="31">
        <v>0</v>
      </c>
      <c r="R22" s="32">
        <v>0</v>
      </c>
      <c r="S22" s="32">
        <v>0</v>
      </c>
      <c r="T22" s="28">
        <f t="shared" si="0"/>
        <v>0</v>
      </c>
    </row>
    <row r="23" spans="1:20" x14ac:dyDescent="0.2">
      <c r="A23" s="29" t="s">
        <v>36</v>
      </c>
      <c r="B23" s="30" t="s">
        <v>37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1">
        <v>0</v>
      </c>
      <c r="Q23" s="31">
        <v>0</v>
      </c>
      <c r="R23" s="32">
        <v>0</v>
      </c>
      <c r="S23" s="32">
        <v>0</v>
      </c>
      <c r="T23" s="28">
        <f t="shared" si="0"/>
        <v>0</v>
      </c>
    </row>
    <row r="24" spans="1:20" x14ac:dyDescent="0.2">
      <c r="A24" s="29" t="s">
        <v>38</v>
      </c>
      <c r="B24" s="30" t="s">
        <v>39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1">
        <v>0</v>
      </c>
      <c r="Q24" s="31">
        <v>0</v>
      </c>
      <c r="R24" s="32">
        <v>0</v>
      </c>
      <c r="S24" s="32">
        <v>0</v>
      </c>
      <c r="T24" s="28">
        <f t="shared" si="0"/>
        <v>0</v>
      </c>
    </row>
    <row r="25" spans="1:20" x14ac:dyDescent="0.2">
      <c r="A25" s="29" t="s">
        <v>40</v>
      </c>
      <c r="B25" s="30" t="s">
        <v>41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1">
        <v>0</v>
      </c>
      <c r="Q25" s="31">
        <v>0</v>
      </c>
      <c r="R25" s="32">
        <v>0</v>
      </c>
      <c r="S25" s="32">
        <v>0</v>
      </c>
      <c r="T25" s="28">
        <f t="shared" si="0"/>
        <v>0</v>
      </c>
    </row>
    <row r="26" spans="1:20" x14ac:dyDescent="0.2">
      <c r="A26" s="29"/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1"/>
      <c r="Q26" s="31"/>
      <c r="R26" s="32"/>
      <c r="S26" s="32"/>
      <c r="T26" s="32"/>
    </row>
    <row r="27" spans="1:20" x14ac:dyDescent="0.2">
      <c r="A27" s="25" t="s">
        <v>42</v>
      </c>
      <c r="B27" s="26" t="s">
        <v>43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>
        <v>0</v>
      </c>
      <c r="Q27" s="28">
        <f>Q28</f>
        <v>0</v>
      </c>
      <c r="R27" s="28">
        <v>0</v>
      </c>
      <c r="S27" s="28">
        <v>0</v>
      </c>
      <c r="T27" s="28">
        <f t="shared" si="0"/>
        <v>0</v>
      </c>
    </row>
    <row r="28" spans="1:20" x14ac:dyDescent="0.2">
      <c r="A28" s="29" t="s">
        <v>44</v>
      </c>
      <c r="B28" s="30" t="s">
        <v>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1">
        <v>0</v>
      </c>
      <c r="Q28" s="31">
        <v>0</v>
      </c>
      <c r="R28" s="32">
        <v>0</v>
      </c>
      <c r="S28" s="32">
        <v>0</v>
      </c>
      <c r="T28" s="28">
        <f t="shared" si="0"/>
        <v>0</v>
      </c>
    </row>
    <row r="29" spans="1:20" x14ac:dyDescent="0.2">
      <c r="A29" s="29"/>
      <c r="B29" s="3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1"/>
      <c r="Q29" s="31"/>
      <c r="R29" s="32"/>
      <c r="S29" s="32"/>
      <c r="T29" s="32"/>
    </row>
    <row r="30" spans="1:20" x14ac:dyDescent="0.2">
      <c r="A30" s="25" t="s">
        <v>46</v>
      </c>
      <c r="B30" s="26" t="s">
        <v>47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>
        <v>73548623.090000004</v>
      </c>
      <c r="Q30" s="28">
        <f>SUM(Q31:Q35)</f>
        <v>0</v>
      </c>
      <c r="R30" s="28">
        <v>0</v>
      </c>
      <c r="S30" s="28">
        <v>0</v>
      </c>
      <c r="T30" s="28">
        <f t="shared" si="0"/>
        <v>73548623.090000004</v>
      </c>
    </row>
    <row r="31" spans="1:20" x14ac:dyDescent="0.2">
      <c r="A31" s="29" t="s">
        <v>48</v>
      </c>
      <c r="B31" s="30" t="s">
        <v>49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1">
        <v>13062455.109999999</v>
      </c>
      <c r="Q31" s="31">
        <v>0</v>
      </c>
      <c r="R31" s="32">
        <v>0</v>
      </c>
      <c r="S31" s="32">
        <v>0</v>
      </c>
      <c r="T31" s="28">
        <f t="shared" si="0"/>
        <v>13062455.109999999</v>
      </c>
    </row>
    <row r="32" spans="1:20" x14ac:dyDescent="0.2">
      <c r="A32" s="29" t="s">
        <v>50</v>
      </c>
      <c r="B32" s="30" t="s">
        <v>51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1">
        <v>0</v>
      </c>
      <c r="Q32" s="31">
        <v>0</v>
      </c>
      <c r="R32" s="32">
        <v>0</v>
      </c>
      <c r="S32" s="32">
        <v>0</v>
      </c>
      <c r="T32" s="28">
        <f t="shared" si="0"/>
        <v>0</v>
      </c>
    </row>
    <row r="33" spans="1:20" x14ac:dyDescent="0.2">
      <c r="A33" s="29" t="s">
        <v>52</v>
      </c>
      <c r="B33" s="30" t="s">
        <v>53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1">
        <v>51389307.079999998</v>
      </c>
      <c r="Q33" s="31">
        <v>0</v>
      </c>
      <c r="R33" s="32">
        <v>0</v>
      </c>
      <c r="S33" s="32">
        <v>0</v>
      </c>
      <c r="T33" s="28">
        <f t="shared" si="0"/>
        <v>51389307.079999998</v>
      </c>
    </row>
    <row r="34" spans="1:20" x14ac:dyDescent="0.2">
      <c r="A34" s="29" t="s">
        <v>54</v>
      </c>
      <c r="B34" s="30" t="s">
        <v>55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1">
        <v>0</v>
      </c>
      <c r="Q34" s="31">
        <v>0</v>
      </c>
      <c r="R34" s="32">
        <v>0</v>
      </c>
      <c r="S34" s="32">
        <v>0</v>
      </c>
      <c r="T34" s="28">
        <f t="shared" si="0"/>
        <v>0</v>
      </c>
    </row>
    <row r="35" spans="1:20" x14ac:dyDescent="0.2">
      <c r="A35" s="29" t="s">
        <v>56</v>
      </c>
      <c r="B35" s="30" t="s">
        <v>57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1">
        <v>9096860.9000000004</v>
      </c>
      <c r="Q35" s="31">
        <v>0</v>
      </c>
      <c r="R35" s="32">
        <v>0</v>
      </c>
      <c r="S35" s="32">
        <v>0</v>
      </c>
      <c r="T35" s="28">
        <f t="shared" si="0"/>
        <v>9096860.9000000004</v>
      </c>
    </row>
    <row r="36" spans="1:20" x14ac:dyDescent="0.2">
      <c r="A36" s="29"/>
      <c r="B36" s="3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31"/>
      <c r="Q36" s="31"/>
      <c r="R36" s="32"/>
      <c r="S36" s="32"/>
      <c r="T36" s="32"/>
    </row>
    <row r="37" spans="1:20" x14ac:dyDescent="0.2">
      <c r="A37" s="25" t="s">
        <v>58</v>
      </c>
      <c r="B37" s="26" t="s">
        <v>59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>
        <v>7108743.29</v>
      </c>
      <c r="Q37" s="28">
        <f>SUM(Q38:Q41)</f>
        <v>0</v>
      </c>
      <c r="R37" s="28">
        <v>3114680.5</v>
      </c>
      <c r="S37" s="28">
        <v>0</v>
      </c>
      <c r="T37" s="28">
        <f t="shared" si="0"/>
        <v>10223423.789999999</v>
      </c>
    </row>
    <row r="38" spans="1:20" x14ac:dyDescent="0.2">
      <c r="A38" s="29" t="s">
        <v>60</v>
      </c>
      <c r="B38" s="30" t="s">
        <v>61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31">
        <v>6973053.54</v>
      </c>
      <c r="Q38" s="31">
        <v>0</v>
      </c>
      <c r="R38" s="32">
        <v>0</v>
      </c>
      <c r="S38" s="32">
        <v>0</v>
      </c>
      <c r="T38" s="28">
        <f t="shared" si="0"/>
        <v>6973053.54</v>
      </c>
    </row>
    <row r="39" spans="1:20" x14ac:dyDescent="0.2">
      <c r="A39" s="29" t="s">
        <v>62</v>
      </c>
      <c r="B39" s="30" t="s">
        <v>63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1">
        <v>0</v>
      </c>
      <c r="Q39" s="31">
        <v>0</v>
      </c>
      <c r="R39" s="32">
        <v>0</v>
      </c>
      <c r="S39" s="32">
        <v>0</v>
      </c>
      <c r="T39" s="28">
        <f t="shared" si="0"/>
        <v>0</v>
      </c>
    </row>
    <row r="40" spans="1:20" x14ac:dyDescent="0.2">
      <c r="A40" s="29" t="s">
        <v>64</v>
      </c>
      <c r="B40" s="30" t="s">
        <v>65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1">
        <v>0</v>
      </c>
      <c r="Q40" s="31">
        <v>0</v>
      </c>
      <c r="R40" s="32">
        <v>0</v>
      </c>
      <c r="S40" s="32">
        <v>0</v>
      </c>
      <c r="T40" s="28">
        <f t="shared" si="0"/>
        <v>0</v>
      </c>
    </row>
    <row r="41" spans="1:20" x14ac:dyDescent="0.2">
      <c r="A41" s="29" t="s">
        <v>66</v>
      </c>
      <c r="B41" s="30" t="s">
        <v>67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>
        <v>135689.75</v>
      </c>
      <c r="Q41" s="31">
        <v>0</v>
      </c>
      <c r="R41" s="32">
        <v>3114680.5</v>
      </c>
      <c r="S41" s="32">
        <v>0</v>
      </c>
      <c r="T41" s="28">
        <f t="shared" si="0"/>
        <v>3250370.25</v>
      </c>
    </row>
    <row r="42" spans="1:20" x14ac:dyDescent="0.2">
      <c r="A42" s="29"/>
      <c r="B42" s="30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1"/>
      <c r="Q42" s="31"/>
      <c r="R42" s="32"/>
      <c r="S42" s="32"/>
      <c r="T42" s="32"/>
    </row>
    <row r="43" spans="1:20" x14ac:dyDescent="0.2">
      <c r="A43" s="25" t="s">
        <v>68</v>
      </c>
      <c r="B43" s="26" t="s">
        <v>69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>
        <v>12477280.18</v>
      </c>
      <c r="Q43" s="28">
        <f>SUM(Q44:Q52)</f>
        <v>0</v>
      </c>
      <c r="R43" s="28">
        <v>0</v>
      </c>
      <c r="S43" s="28">
        <v>0</v>
      </c>
      <c r="T43" s="28">
        <f t="shared" si="0"/>
        <v>12477280.18</v>
      </c>
    </row>
    <row r="44" spans="1:20" x14ac:dyDescent="0.2">
      <c r="A44" s="29" t="s">
        <v>70</v>
      </c>
      <c r="B44" s="30" t="s">
        <v>71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1">
        <v>0</v>
      </c>
      <c r="Q44" s="31">
        <v>0</v>
      </c>
      <c r="R44" s="32">
        <v>0</v>
      </c>
      <c r="S44" s="32">
        <v>0</v>
      </c>
      <c r="T44" s="28">
        <f t="shared" si="0"/>
        <v>0</v>
      </c>
    </row>
    <row r="45" spans="1:20" x14ac:dyDescent="0.2">
      <c r="A45" s="29" t="s">
        <v>72</v>
      </c>
      <c r="B45" s="30" t="s">
        <v>73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1">
        <v>10070034.119999999</v>
      </c>
      <c r="Q45" s="31">
        <v>0</v>
      </c>
      <c r="R45" s="32">
        <v>0</v>
      </c>
      <c r="S45" s="32">
        <v>0</v>
      </c>
      <c r="T45" s="28">
        <f t="shared" si="0"/>
        <v>10070034.119999999</v>
      </c>
    </row>
    <row r="46" spans="1:20" x14ac:dyDescent="0.2">
      <c r="A46" s="29" t="s">
        <v>74</v>
      </c>
      <c r="B46" s="30" t="s">
        <v>75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1">
        <v>0</v>
      </c>
      <c r="Q46" s="31">
        <v>0</v>
      </c>
      <c r="R46" s="32">
        <v>0</v>
      </c>
      <c r="S46" s="32">
        <v>0</v>
      </c>
      <c r="T46" s="28">
        <f t="shared" si="0"/>
        <v>0</v>
      </c>
    </row>
    <row r="47" spans="1:20" x14ac:dyDescent="0.2">
      <c r="A47" s="29" t="s">
        <v>76</v>
      </c>
      <c r="B47" s="30" t="s">
        <v>77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1">
        <v>0</v>
      </c>
      <c r="Q47" s="31">
        <v>0</v>
      </c>
      <c r="R47" s="32">
        <v>0</v>
      </c>
      <c r="S47" s="32">
        <v>0</v>
      </c>
      <c r="T47" s="28">
        <f t="shared" si="0"/>
        <v>0</v>
      </c>
    </row>
    <row r="48" spans="1:20" x14ac:dyDescent="0.2">
      <c r="A48" s="29" t="s">
        <v>78</v>
      </c>
      <c r="B48" s="30" t="s">
        <v>79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1">
        <v>0</v>
      </c>
      <c r="Q48" s="31">
        <v>0</v>
      </c>
      <c r="R48" s="32">
        <v>0</v>
      </c>
      <c r="S48" s="32">
        <v>0</v>
      </c>
      <c r="T48" s="28">
        <f t="shared" si="0"/>
        <v>0</v>
      </c>
    </row>
    <row r="49" spans="1:20" x14ac:dyDescent="0.2">
      <c r="A49" s="29" t="s">
        <v>80</v>
      </c>
      <c r="B49" s="30" t="s">
        <v>81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1">
        <v>0</v>
      </c>
      <c r="Q49" s="31">
        <v>0</v>
      </c>
      <c r="R49" s="32">
        <v>0</v>
      </c>
      <c r="S49" s="32">
        <v>0</v>
      </c>
      <c r="T49" s="28">
        <f t="shared" si="0"/>
        <v>0</v>
      </c>
    </row>
    <row r="50" spans="1:20" x14ac:dyDescent="0.2">
      <c r="A50" s="29" t="s">
        <v>82</v>
      </c>
      <c r="B50" s="30" t="s">
        <v>83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31">
        <v>1488343.4</v>
      </c>
      <c r="Q50" s="31">
        <v>0</v>
      </c>
      <c r="R50" s="32">
        <v>0</v>
      </c>
      <c r="S50" s="32">
        <v>0</v>
      </c>
      <c r="T50" s="28">
        <f t="shared" si="0"/>
        <v>1488343.4</v>
      </c>
    </row>
    <row r="51" spans="1:20" x14ac:dyDescent="0.2">
      <c r="A51" s="29" t="s">
        <v>84</v>
      </c>
      <c r="B51" s="30" t="s">
        <v>85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1">
        <v>787019.74</v>
      </c>
      <c r="Q51" s="31">
        <v>0</v>
      </c>
      <c r="R51" s="32">
        <v>0</v>
      </c>
      <c r="S51" s="32">
        <v>0</v>
      </c>
      <c r="T51" s="28">
        <f t="shared" si="0"/>
        <v>787019.74</v>
      </c>
    </row>
    <row r="52" spans="1:20" x14ac:dyDescent="0.2">
      <c r="A52" s="29" t="s">
        <v>86</v>
      </c>
      <c r="B52" s="30" t="s">
        <v>87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1">
        <v>131882.92000000001</v>
      </c>
      <c r="Q52" s="31">
        <v>0</v>
      </c>
      <c r="R52" s="32">
        <v>0</v>
      </c>
      <c r="S52" s="32">
        <v>0</v>
      </c>
      <c r="T52" s="28">
        <f t="shared" si="0"/>
        <v>131882.92000000001</v>
      </c>
    </row>
    <row r="53" spans="1:20" x14ac:dyDescent="0.2">
      <c r="A53" s="29"/>
      <c r="B53" s="30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31"/>
      <c r="Q53" s="31"/>
      <c r="R53" s="32"/>
      <c r="S53" s="32"/>
      <c r="T53" s="32"/>
    </row>
    <row r="54" spans="1:20" x14ac:dyDescent="0.2">
      <c r="A54" s="25" t="s">
        <v>88</v>
      </c>
      <c r="B54" s="26" t="s">
        <v>89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>
        <v>0</v>
      </c>
      <c r="Q54" s="28">
        <f>SUM(Q55:Q58)</f>
        <v>0</v>
      </c>
      <c r="R54" s="28">
        <v>0</v>
      </c>
      <c r="S54" s="28">
        <v>13705536.76</v>
      </c>
      <c r="T54" s="28">
        <f t="shared" si="0"/>
        <v>13705536.76</v>
      </c>
    </row>
    <row r="55" spans="1:20" x14ac:dyDescent="0.2">
      <c r="A55" s="29" t="s">
        <v>90</v>
      </c>
      <c r="B55" s="30" t="s">
        <v>91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31">
        <v>0</v>
      </c>
      <c r="Q55" s="31">
        <v>0</v>
      </c>
      <c r="R55" s="32">
        <v>0</v>
      </c>
      <c r="S55" s="32">
        <v>0</v>
      </c>
      <c r="T55" s="28">
        <f t="shared" si="0"/>
        <v>0</v>
      </c>
    </row>
    <row r="56" spans="1:20" x14ac:dyDescent="0.2">
      <c r="A56" s="29" t="s">
        <v>92</v>
      </c>
      <c r="B56" s="30" t="s">
        <v>93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31">
        <v>0</v>
      </c>
      <c r="Q56" s="31">
        <v>0</v>
      </c>
      <c r="R56" s="32">
        <v>0</v>
      </c>
      <c r="S56" s="32">
        <v>0</v>
      </c>
      <c r="T56" s="28">
        <f t="shared" si="0"/>
        <v>0</v>
      </c>
    </row>
    <row r="57" spans="1:20" x14ac:dyDescent="0.2">
      <c r="A57" s="29" t="s">
        <v>94</v>
      </c>
      <c r="B57" s="30" t="s">
        <v>95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31">
        <v>0</v>
      </c>
      <c r="Q57" s="31">
        <v>0</v>
      </c>
      <c r="R57" s="32">
        <v>0</v>
      </c>
      <c r="S57" s="32">
        <v>13705536.76</v>
      </c>
      <c r="T57" s="28">
        <f t="shared" si="0"/>
        <v>13705536.76</v>
      </c>
    </row>
    <row r="58" spans="1:20" x14ac:dyDescent="0.2">
      <c r="A58" s="29" t="s">
        <v>96</v>
      </c>
      <c r="B58" s="30" t="s">
        <v>97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1">
        <v>0</v>
      </c>
      <c r="Q58" s="31">
        <v>0</v>
      </c>
      <c r="R58" s="32">
        <v>0</v>
      </c>
      <c r="S58" s="32">
        <v>0</v>
      </c>
      <c r="T58" s="28">
        <f t="shared" si="0"/>
        <v>0</v>
      </c>
    </row>
    <row r="59" spans="1:20" x14ac:dyDescent="0.2">
      <c r="A59" s="29"/>
      <c r="B59" s="3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31"/>
      <c r="Q59" s="31"/>
      <c r="R59" s="32"/>
      <c r="S59" s="32"/>
      <c r="T59" s="32"/>
    </row>
    <row r="60" spans="1:20" x14ac:dyDescent="0.2">
      <c r="A60" s="25" t="s">
        <v>98</v>
      </c>
      <c r="B60" s="26" t="s">
        <v>99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>
        <v>0</v>
      </c>
      <c r="Q60" s="28">
        <f>SUM(Q61:Q62)</f>
        <v>0</v>
      </c>
      <c r="R60" s="28">
        <v>0</v>
      </c>
      <c r="S60" s="28">
        <v>0</v>
      </c>
      <c r="T60" s="28">
        <f t="shared" si="0"/>
        <v>0</v>
      </c>
    </row>
    <row r="61" spans="1:20" x14ac:dyDescent="0.2">
      <c r="A61" s="29" t="s">
        <v>100</v>
      </c>
      <c r="B61" s="30" t="s">
        <v>101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1">
        <v>0</v>
      </c>
      <c r="Q61" s="31">
        <v>0</v>
      </c>
      <c r="R61" s="32">
        <v>0</v>
      </c>
      <c r="S61" s="32">
        <v>0</v>
      </c>
      <c r="T61" s="28">
        <f t="shared" si="0"/>
        <v>0</v>
      </c>
    </row>
    <row r="62" spans="1:20" x14ac:dyDescent="0.2">
      <c r="A62" s="29" t="s">
        <v>102</v>
      </c>
      <c r="B62" s="30" t="s">
        <v>103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1">
        <v>0</v>
      </c>
      <c r="Q62" s="31">
        <v>0</v>
      </c>
      <c r="R62" s="32">
        <v>0</v>
      </c>
      <c r="S62" s="32">
        <v>0</v>
      </c>
      <c r="T62" s="28">
        <f t="shared" si="0"/>
        <v>0</v>
      </c>
    </row>
    <row r="63" spans="1:20" x14ac:dyDescent="0.2">
      <c r="A63" s="29"/>
      <c r="B63" s="30" t="s">
        <v>104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1"/>
      <c r="Q63" s="31"/>
      <c r="R63" s="32"/>
      <c r="S63" s="32"/>
      <c r="T63" s="32"/>
    </row>
    <row r="64" spans="1:20" x14ac:dyDescent="0.2">
      <c r="A64" s="29"/>
      <c r="B64" s="30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1"/>
      <c r="Q64" s="31"/>
      <c r="R64" s="32"/>
      <c r="S64" s="32"/>
      <c r="T64" s="32"/>
    </row>
    <row r="65" spans="1:20" x14ac:dyDescent="0.2">
      <c r="A65" s="25" t="s">
        <v>105</v>
      </c>
      <c r="B65" s="26" t="s">
        <v>106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>
        <v>956802239.47000003</v>
      </c>
      <c r="Q65" s="28">
        <f>Q66+Q72</f>
        <v>1000008</v>
      </c>
      <c r="R65" s="28">
        <v>18062712</v>
      </c>
      <c r="S65" s="28">
        <v>45626763.229999997</v>
      </c>
      <c r="T65" s="28">
        <f t="shared" ref="T65:T95" si="1">+P65+Q65+R65+S65</f>
        <v>1021491722.7</v>
      </c>
    </row>
    <row r="66" spans="1:20" x14ac:dyDescent="0.2">
      <c r="A66" s="25" t="s">
        <v>107</v>
      </c>
      <c r="B66" s="26" t="s">
        <v>108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>
        <v>956369720.47000003</v>
      </c>
      <c r="Q66" s="28">
        <f>SUM(Q67:Q70)</f>
        <v>0</v>
      </c>
      <c r="R66" s="28">
        <v>0</v>
      </c>
      <c r="S66" s="28">
        <v>9008962.5800000001</v>
      </c>
      <c r="T66" s="28">
        <f t="shared" si="1"/>
        <v>965378683.05000007</v>
      </c>
    </row>
    <row r="67" spans="1:20" x14ac:dyDescent="0.2">
      <c r="A67" s="29" t="s">
        <v>109</v>
      </c>
      <c r="B67" s="30" t="s">
        <v>110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31">
        <v>491960743.08999997</v>
      </c>
      <c r="Q67" s="31">
        <v>0</v>
      </c>
      <c r="R67" s="32">
        <v>0</v>
      </c>
      <c r="S67" s="32">
        <v>0</v>
      </c>
      <c r="T67" s="28">
        <f t="shared" si="1"/>
        <v>491960743.08999997</v>
      </c>
    </row>
    <row r="68" spans="1:20" x14ac:dyDescent="0.2">
      <c r="A68" s="29" t="s">
        <v>111</v>
      </c>
      <c r="B68" s="30" t="s">
        <v>112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1">
        <v>359724465.11000001</v>
      </c>
      <c r="Q68" s="31">
        <v>0</v>
      </c>
      <c r="R68" s="32">
        <v>0</v>
      </c>
      <c r="S68" s="32">
        <v>7273533.5800000001</v>
      </c>
      <c r="T68" s="28">
        <f t="shared" si="1"/>
        <v>366997998.69</v>
      </c>
    </row>
    <row r="69" spans="1:20" x14ac:dyDescent="0.2">
      <c r="A69" s="29" t="s">
        <v>113</v>
      </c>
      <c r="B69" s="30" t="s">
        <v>114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1">
        <v>104684512.27</v>
      </c>
      <c r="Q69" s="31">
        <v>0</v>
      </c>
      <c r="R69" s="32">
        <v>0</v>
      </c>
      <c r="S69" s="32">
        <v>1735429</v>
      </c>
      <c r="T69" s="28">
        <f t="shared" si="1"/>
        <v>106419941.27</v>
      </c>
    </row>
    <row r="70" spans="1:20" x14ac:dyDescent="0.2">
      <c r="A70" s="29">
        <v>4214</v>
      </c>
      <c r="B70" s="30" t="s">
        <v>71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1"/>
      <c r="Q70" s="31">
        <v>0</v>
      </c>
      <c r="R70" s="32">
        <v>0</v>
      </c>
      <c r="S70" s="32">
        <v>0</v>
      </c>
      <c r="T70" s="28">
        <f t="shared" si="1"/>
        <v>0</v>
      </c>
    </row>
    <row r="71" spans="1:20" x14ac:dyDescent="0.2">
      <c r="A71" s="29"/>
      <c r="B71" s="3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31"/>
      <c r="Q71" s="31"/>
      <c r="R71" s="32"/>
      <c r="S71" s="32"/>
      <c r="T71" s="32"/>
    </row>
    <row r="72" spans="1:20" x14ac:dyDescent="0.2">
      <c r="A72" s="25" t="s">
        <v>115</v>
      </c>
      <c r="B72" s="26" t="s">
        <v>116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>
        <v>432519</v>
      </c>
      <c r="Q72" s="28">
        <f>SUM(Q73:Q78)</f>
        <v>1000008</v>
      </c>
      <c r="R72" s="28">
        <v>18062712</v>
      </c>
      <c r="S72" s="28">
        <v>36617800.649999999</v>
      </c>
      <c r="T72" s="28">
        <f t="shared" si="1"/>
        <v>56113039.649999999</v>
      </c>
    </row>
    <row r="73" spans="1:20" x14ac:dyDescent="0.2">
      <c r="A73" s="29" t="s">
        <v>117</v>
      </c>
      <c r="B73" s="30" t="s">
        <v>118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1">
        <v>0</v>
      </c>
      <c r="Q73" s="31">
        <v>0</v>
      </c>
      <c r="R73" s="32">
        <v>18062712</v>
      </c>
      <c r="S73" s="32">
        <v>0</v>
      </c>
      <c r="T73" s="28">
        <f t="shared" si="1"/>
        <v>18062712</v>
      </c>
    </row>
    <row r="74" spans="1:20" x14ac:dyDescent="0.2">
      <c r="A74" s="29" t="s">
        <v>119</v>
      </c>
      <c r="B74" s="30" t="s">
        <v>120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31">
        <v>0</v>
      </c>
      <c r="Q74" s="31">
        <v>1000008</v>
      </c>
      <c r="R74" s="32">
        <v>0</v>
      </c>
      <c r="S74" s="32">
        <v>0</v>
      </c>
      <c r="T74" s="28">
        <f t="shared" si="1"/>
        <v>1000008</v>
      </c>
    </row>
    <row r="75" spans="1:20" x14ac:dyDescent="0.2">
      <c r="A75" s="29" t="s">
        <v>121</v>
      </c>
      <c r="B75" s="30" t="s">
        <v>122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31">
        <v>0</v>
      </c>
      <c r="Q75" s="31">
        <v>0</v>
      </c>
      <c r="R75" s="32">
        <v>0</v>
      </c>
      <c r="S75" s="32">
        <v>36617800.649999999</v>
      </c>
      <c r="T75" s="28">
        <f t="shared" si="1"/>
        <v>36617800.649999999</v>
      </c>
    </row>
    <row r="76" spans="1:20" x14ac:dyDescent="0.2">
      <c r="A76" s="29" t="s">
        <v>123</v>
      </c>
      <c r="B76" s="30" t="s">
        <v>124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1">
        <v>432519</v>
      </c>
      <c r="Q76" s="31">
        <v>0</v>
      </c>
      <c r="R76" s="32">
        <v>0</v>
      </c>
      <c r="S76" s="32">
        <v>0</v>
      </c>
      <c r="T76" s="28">
        <f t="shared" si="1"/>
        <v>432519</v>
      </c>
    </row>
    <row r="77" spans="1:20" x14ac:dyDescent="0.2">
      <c r="A77" s="29" t="s">
        <v>125</v>
      </c>
      <c r="B77" s="30" t="s">
        <v>126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31">
        <v>0</v>
      </c>
      <c r="Q77" s="31">
        <v>0</v>
      </c>
      <c r="R77" s="32">
        <v>0</v>
      </c>
      <c r="S77" s="32">
        <v>0</v>
      </c>
      <c r="T77" s="28">
        <f t="shared" si="1"/>
        <v>0</v>
      </c>
    </row>
    <row r="78" spans="1:20" x14ac:dyDescent="0.2">
      <c r="A78" s="29">
        <v>4226</v>
      </c>
      <c r="B78" s="33" t="s">
        <v>127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31"/>
      <c r="Q78" s="31">
        <v>0</v>
      </c>
      <c r="R78" s="32">
        <v>0</v>
      </c>
      <c r="S78" s="32">
        <v>0</v>
      </c>
      <c r="T78" s="28">
        <f t="shared" si="1"/>
        <v>0</v>
      </c>
    </row>
    <row r="79" spans="1:20" x14ac:dyDescent="0.2">
      <c r="A79" s="29"/>
      <c r="B79" s="30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31"/>
      <c r="Q79" s="31"/>
      <c r="R79" s="32"/>
      <c r="S79" s="32"/>
      <c r="T79" s="32"/>
    </row>
    <row r="80" spans="1:20" x14ac:dyDescent="0.2">
      <c r="A80" s="25" t="s">
        <v>128</v>
      </c>
      <c r="B80" s="26" t="s">
        <v>129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8">
        <v>3617754.04</v>
      </c>
      <c r="Q80" s="28">
        <f>Q81+Q85+Q92+Q94+Q97</f>
        <v>202.88</v>
      </c>
      <c r="R80" s="28">
        <v>0</v>
      </c>
      <c r="S80" s="28">
        <v>0</v>
      </c>
      <c r="T80" s="28">
        <f t="shared" si="1"/>
        <v>3617956.92</v>
      </c>
    </row>
    <row r="81" spans="1:20" x14ac:dyDescent="0.2">
      <c r="A81" s="25" t="s">
        <v>130</v>
      </c>
      <c r="B81" s="26" t="s">
        <v>131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>
        <v>3577754.04</v>
      </c>
      <c r="Q81" s="28">
        <f>SUM(Q82:Q83)</f>
        <v>202.88</v>
      </c>
      <c r="R81" s="28">
        <v>0</v>
      </c>
      <c r="S81" s="28">
        <v>0</v>
      </c>
      <c r="T81" s="28">
        <f t="shared" si="1"/>
        <v>3577956.92</v>
      </c>
    </row>
    <row r="82" spans="1:20" x14ac:dyDescent="0.2">
      <c r="A82" s="29" t="s">
        <v>132</v>
      </c>
      <c r="B82" s="30" t="s">
        <v>133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31">
        <v>588607.57999999996</v>
      </c>
      <c r="Q82" s="31">
        <v>0</v>
      </c>
      <c r="R82" s="32">
        <v>0</v>
      </c>
      <c r="S82" s="32">
        <v>0</v>
      </c>
      <c r="T82" s="28">
        <f t="shared" si="1"/>
        <v>588607.57999999996</v>
      </c>
    </row>
    <row r="83" spans="1:20" x14ac:dyDescent="0.2">
      <c r="A83" s="29" t="s">
        <v>134</v>
      </c>
      <c r="B83" s="30" t="s">
        <v>135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31">
        <v>2989146.46</v>
      </c>
      <c r="Q83" s="31">
        <v>202.88</v>
      </c>
      <c r="R83" s="32">
        <v>0</v>
      </c>
      <c r="S83" s="32">
        <v>0</v>
      </c>
      <c r="T83" s="28">
        <f t="shared" si="1"/>
        <v>2989349.34</v>
      </c>
    </row>
    <row r="84" spans="1:20" x14ac:dyDescent="0.2">
      <c r="A84" s="29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31"/>
      <c r="Q84" s="31"/>
      <c r="R84" s="32"/>
      <c r="S84" s="32"/>
      <c r="T84" s="32"/>
    </row>
    <row r="85" spans="1:20" x14ac:dyDescent="0.2">
      <c r="A85" s="25" t="s">
        <v>136</v>
      </c>
      <c r="B85" s="26" t="s">
        <v>137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>
        <v>0</v>
      </c>
      <c r="Q85" s="28">
        <f>SUM(Q86:Q90)</f>
        <v>0</v>
      </c>
      <c r="R85" s="28">
        <v>0</v>
      </c>
      <c r="S85" s="28">
        <v>0</v>
      </c>
      <c r="T85" s="28">
        <f t="shared" si="1"/>
        <v>0</v>
      </c>
    </row>
    <row r="86" spans="1:20" x14ac:dyDescent="0.2">
      <c r="A86" s="29" t="s">
        <v>138</v>
      </c>
      <c r="B86" s="30" t="s">
        <v>139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31">
        <v>0</v>
      </c>
      <c r="Q86" s="31">
        <v>0</v>
      </c>
      <c r="R86" s="32">
        <v>0</v>
      </c>
      <c r="S86" s="32">
        <v>0</v>
      </c>
      <c r="T86" s="28">
        <f t="shared" si="1"/>
        <v>0</v>
      </c>
    </row>
    <row r="87" spans="1:20" x14ac:dyDescent="0.2">
      <c r="A87" s="29" t="s">
        <v>140</v>
      </c>
      <c r="B87" s="30" t="s">
        <v>141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31">
        <v>0</v>
      </c>
      <c r="Q87" s="31">
        <v>0</v>
      </c>
      <c r="R87" s="32">
        <v>0</v>
      </c>
      <c r="S87" s="32">
        <v>0</v>
      </c>
      <c r="T87" s="28">
        <f t="shared" si="1"/>
        <v>0</v>
      </c>
    </row>
    <row r="88" spans="1:20" x14ac:dyDescent="0.2">
      <c r="A88" s="29" t="s">
        <v>142</v>
      </c>
      <c r="B88" s="30" t="s">
        <v>143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31">
        <v>0</v>
      </c>
      <c r="Q88" s="31">
        <v>0</v>
      </c>
      <c r="R88" s="32">
        <v>0</v>
      </c>
      <c r="S88" s="32">
        <v>0</v>
      </c>
      <c r="T88" s="28">
        <f t="shared" si="1"/>
        <v>0</v>
      </c>
    </row>
    <row r="89" spans="1:20" x14ac:dyDescent="0.2">
      <c r="A89" s="29" t="s">
        <v>144</v>
      </c>
      <c r="B89" s="30" t="s">
        <v>145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31">
        <v>0</v>
      </c>
      <c r="Q89" s="31">
        <v>0</v>
      </c>
      <c r="R89" s="32">
        <v>0</v>
      </c>
      <c r="S89" s="32">
        <v>0</v>
      </c>
      <c r="T89" s="28">
        <f t="shared" si="1"/>
        <v>0</v>
      </c>
    </row>
    <row r="90" spans="1:20" x14ac:dyDescent="0.2">
      <c r="A90" s="29" t="s">
        <v>146</v>
      </c>
      <c r="B90" s="30" t="s">
        <v>147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31">
        <v>0</v>
      </c>
      <c r="Q90" s="31">
        <v>0</v>
      </c>
      <c r="R90" s="32">
        <v>0</v>
      </c>
      <c r="S90" s="32">
        <v>0</v>
      </c>
      <c r="T90" s="28">
        <f t="shared" si="1"/>
        <v>0</v>
      </c>
    </row>
    <row r="91" spans="1:20" x14ac:dyDescent="0.2">
      <c r="A91" s="29"/>
      <c r="B91" s="30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31"/>
      <c r="Q91" s="31"/>
      <c r="R91" s="32"/>
      <c r="S91" s="32"/>
      <c r="T91" s="32"/>
    </row>
    <row r="92" spans="1:20" x14ac:dyDescent="0.2">
      <c r="A92" s="25" t="s">
        <v>148</v>
      </c>
      <c r="B92" s="26" t="s">
        <v>149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8">
        <v>0</v>
      </c>
      <c r="Q92" s="28">
        <v>0</v>
      </c>
      <c r="R92" s="34">
        <v>0</v>
      </c>
      <c r="S92" s="34">
        <v>0</v>
      </c>
      <c r="T92" s="28">
        <f t="shared" si="1"/>
        <v>0</v>
      </c>
    </row>
    <row r="93" spans="1:20" x14ac:dyDescent="0.2">
      <c r="A93" s="25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35"/>
      <c r="Q93" s="35"/>
      <c r="R93" s="36"/>
      <c r="S93" s="36"/>
      <c r="T93" s="36"/>
    </row>
    <row r="94" spans="1:20" x14ac:dyDescent="0.2">
      <c r="A94" s="25" t="s">
        <v>150</v>
      </c>
      <c r="B94" s="26" t="s">
        <v>151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8">
        <v>0</v>
      </c>
      <c r="Q94" s="28">
        <f>Q95</f>
        <v>0</v>
      </c>
      <c r="R94" s="28">
        <v>0</v>
      </c>
      <c r="S94" s="28">
        <v>0</v>
      </c>
      <c r="T94" s="28">
        <f t="shared" si="1"/>
        <v>0</v>
      </c>
    </row>
    <row r="95" spans="1:20" x14ac:dyDescent="0.2">
      <c r="A95" s="29" t="s">
        <v>152</v>
      </c>
      <c r="B95" s="30" t="s">
        <v>151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31">
        <v>0</v>
      </c>
      <c r="Q95" s="31">
        <v>0</v>
      </c>
      <c r="R95" s="32">
        <v>0</v>
      </c>
      <c r="S95" s="32">
        <v>0</v>
      </c>
      <c r="T95" s="28">
        <f t="shared" si="1"/>
        <v>0</v>
      </c>
    </row>
    <row r="96" spans="1:20" x14ac:dyDescent="0.2">
      <c r="A96" s="29"/>
      <c r="B96" s="30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31"/>
      <c r="Q96" s="31"/>
      <c r="R96" s="32"/>
      <c r="S96" s="32"/>
      <c r="T96" s="32"/>
    </row>
    <row r="97" spans="1:20" x14ac:dyDescent="0.2">
      <c r="A97" s="25" t="s">
        <v>153</v>
      </c>
      <c r="B97" s="26" t="s">
        <v>154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8">
        <v>40000</v>
      </c>
      <c r="Q97" s="28">
        <f>SUM(Q98:Q104)</f>
        <v>0</v>
      </c>
      <c r="R97" s="28">
        <v>0</v>
      </c>
      <c r="S97" s="28">
        <v>0</v>
      </c>
      <c r="T97" s="28">
        <f t="shared" ref="T97:T104" si="2">+P97+Q97+R97+S97</f>
        <v>40000</v>
      </c>
    </row>
    <row r="98" spans="1:20" x14ac:dyDescent="0.2">
      <c r="A98" s="29" t="s">
        <v>155</v>
      </c>
      <c r="B98" s="30" t="s">
        <v>156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31">
        <v>0</v>
      </c>
      <c r="Q98" s="31">
        <v>0</v>
      </c>
      <c r="R98" s="32">
        <v>0</v>
      </c>
      <c r="S98" s="32">
        <v>0</v>
      </c>
      <c r="T98" s="28">
        <f t="shared" si="2"/>
        <v>0</v>
      </c>
    </row>
    <row r="99" spans="1:20" x14ac:dyDescent="0.2">
      <c r="A99" s="29" t="s">
        <v>157</v>
      </c>
      <c r="B99" s="30" t="s">
        <v>158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31">
        <v>0</v>
      </c>
      <c r="Q99" s="31">
        <v>0</v>
      </c>
      <c r="R99" s="32">
        <v>0</v>
      </c>
      <c r="S99" s="32">
        <v>0</v>
      </c>
      <c r="T99" s="28">
        <f t="shared" si="2"/>
        <v>0</v>
      </c>
    </row>
    <row r="100" spans="1:20" x14ac:dyDescent="0.2">
      <c r="A100" s="29" t="s">
        <v>159</v>
      </c>
      <c r="B100" s="30" t="s">
        <v>160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31">
        <v>0</v>
      </c>
      <c r="Q100" s="31">
        <v>0</v>
      </c>
      <c r="R100" s="32">
        <v>0</v>
      </c>
      <c r="S100" s="32">
        <v>0</v>
      </c>
      <c r="T100" s="28">
        <f t="shared" si="2"/>
        <v>0</v>
      </c>
    </row>
    <row r="101" spans="1:20" x14ac:dyDescent="0.2">
      <c r="A101" s="29" t="s">
        <v>161</v>
      </c>
      <c r="B101" s="30" t="s">
        <v>162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31">
        <v>0</v>
      </c>
      <c r="Q101" s="31">
        <v>0</v>
      </c>
      <c r="R101" s="32">
        <v>0</v>
      </c>
      <c r="S101" s="32">
        <v>0</v>
      </c>
      <c r="T101" s="28">
        <f t="shared" si="2"/>
        <v>0</v>
      </c>
    </row>
    <row r="102" spans="1:20" x14ac:dyDescent="0.2">
      <c r="A102" s="29" t="s">
        <v>163</v>
      </c>
      <c r="B102" s="30" t="s">
        <v>164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31">
        <v>0</v>
      </c>
      <c r="Q102" s="31">
        <v>0</v>
      </c>
      <c r="R102" s="32">
        <v>0</v>
      </c>
      <c r="S102" s="32">
        <v>0</v>
      </c>
      <c r="T102" s="28">
        <f t="shared" si="2"/>
        <v>0</v>
      </c>
    </row>
    <row r="103" spans="1:20" x14ac:dyDescent="0.2">
      <c r="A103" s="29" t="s">
        <v>165</v>
      </c>
      <c r="B103" s="30" t="s">
        <v>166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31">
        <v>0</v>
      </c>
      <c r="Q103" s="31">
        <v>0</v>
      </c>
      <c r="R103" s="32">
        <v>0</v>
      </c>
      <c r="S103" s="32">
        <v>0</v>
      </c>
      <c r="T103" s="28">
        <f t="shared" si="2"/>
        <v>0</v>
      </c>
    </row>
    <row r="104" spans="1:20" x14ac:dyDescent="0.2">
      <c r="A104" s="29" t="s">
        <v>167</v>
      </c>
      <c r="B104" s="30" t="s">
        <v>154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31">
        <v>40000</v>
      </c>
      <c r="Q104" s="31">
        <v>0</v>
      </c>
      <c r="R104" s="32">
        <v>0</v>
      </c>
      <c r="S104" s="32">
        <v>0</v>
      </c>
      <c r="T104" s="28">
        <f t="shared" si="2"/>
        <v>40000</v>
      </c>
    </row>
    <row r="105" spans="1:20" x14ac:dyDescent="0.2">
      <c r="A105" s="29"/>
      <c r="B105" s="30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31"/>
      <c r="Q105" s="31"/>
      <c r="R105" s="32"/>
      <c r="S105" s="32"/>
      <c r="T105" s="32"/>
    </row>
    <row r="106" spans="1:20" x14ac:dyDescent="0.2">
      <c r="A106" s="37"/>
      <c r="B106" s="38" t="s">
        <v>168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28">
        <v>1258485420.1100001</v>
      </c>
      <c r="Q106" s="28">
        <f>Q9+Q65+Q80</f>
        <v>1000210.88</v>
      </c>
      <c r="R106" s="28">
        <v>21177392.5</v>
      </c>
      <c r="S106" s="28">
        <v>59332299.989999995</v>
      </c>
      <c r="T106" s="28">
        <f t="shared" ref="T106" si="3">+P106+Q106+R106+S106</f>
        <v>1339995323.4800003</v>
      </c>
    </row>
    <row r="107" spans="1:20" x14ac:dyDescent="0.2">
      <c r="A107" s="29"/>
      <c r="B107" s="30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31"/>
      <c r="Q107" s="31"/>
      <c r="R107" s="32"/>
      <c r="S107" s="32"/>
      <c r="T107" s="32"/>
    </row>
    <row r="108" spans="1:20" x14ac:dyDescent="0.2">
      <c r="A108" s="25"/>
      <c r="B108" s="26" t="s">
        <v>169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31"/>
      <c r="Q108" s="31"/>
      <c r="R108" s="32"/>
      <c r="S108" s="32"/>
      <c r="T108" s="32"/>
    </row>
    <row r="109" spans="1:20" x14ac:dyDescent="0.2">
      <c r="A109" s="25" t="s">
        <v>170</v>
      </c>
      <c r="B109" s="26" t="s">
        <v>171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8">
        <v>894384301.57999992</v>
      </c>
      <c r="Q109" s="28">
        <f>Q110+Q118+Q129</f>
        <v>574670.03</v>
      </c>
      <c r="R109" s="28">
        <v>20651025.640000001</v>
      </c>
      <c r="S109" s="28">
        <v>51398215.650000006</v>
      </c>
      <c r="T109" s="28">
        <f t="shared" ref="T109:T116" si="4">+P109+Q109+R109+S109</f>
        <v>967008212.89999986</v>
      </c>
    </row>
    <row r="110" spans="1:20" x14ac:dyDescent="0.2">
      <c r="A110" s="25" t="s">
        <v>172</v>
      </c>
      <c r="B110" s="26" t="s">
        <v>173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>
        <v>600627350.50999999</v>
      </c>
      <c r="Q110" s="28">
        <f>SUM(Q111:Q116)</f>
        <v>418023.25</v>
      </c>
      <c r="R110" s="28">
        <v>17505548.98</v>
      </c>
      <c r="S110" s="28">
        <v>38716957.090000004</v>
      </c>
      <c r="T110" s="28">
        <f t="shared" si="4"/>
        <v>657267879.83000004</v>
      </c>
    </row>
    <row r="111" spans="1:20" x14ac:dyDescent="0.2">
      <c r="A111" s="29" t="s">
        <v>174</v>
      </c>
      <c r="B111" s="30" t="s">
        <v>175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31">
        <v>317226305.93000001</v>
      </c>
      <c r="Q111" s="31">
        <v>344945.25</v>
      </c>
      <c r="R111" s="32">
        <v>10098762.060000001</v>
      </c>
      <c r="S111" s="32">
        <v>21698937.870000001</v>
      </c>
      <c r="T111" s="28">
        <f t="shared" si="4"/>
        <v>349368951.11000001</v>
      </c>
    </row>
    <row r="112" spans="1:20" x14ac:dyDescent="0.2">
      <c r="A112" s="29" t="s">
        <v>176</v>
      </c>
      <c r="B112" s="30" t="s">
        <v>177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31">
        <v>87229840.920000002</v>
      </c>
      <c r="Q112" s="31">
        <v>0</v>
      </c>
      <c r="R112" s="32">
        <v>0</v>
      </c>
      <c r="S112" s="32">
        <v>1256179.96</v>
      </c>
      <c r="T112" s="28">
        <f t="shared" si="4"/>
        <v>88486020.879999995</v>
      </c>
    </row>
    <row r="113" spans="1:20" x14ac:dyDescent="0.2">
      <c r="A113" s="29" t="s">
        <v>178</v>
      </c>
      <c r="B113" s="30" t="s">
        <v>179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31">
        <v>66860915.479999997</v>
      </c>
      <c r="Q113" s="31">
        <v>65578</v>
      </c>
      <c r="R113" s="32">
        <v>4405352.3099999996</v>
      </c>
      <c r="S113" s="32">
        <v>4559715.57</v>
      </c>
      <c r="T113" s="28">
        <f t="shared" si="4"/>
        <v>75891561.359999985</v>
      </c>
    </row>
    <row r="114" spans="1:20" x14ac:dyDescent="0.2">
      <c r="A114" s="29" t="s">
        <v>180</v>
      </c>
      <c r="B114" s="30" t="s">
        <v>181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31">
        <v>33144225.050000001</v>
      </c>
      <c r="Q114" s="31">
        <v>0</v>
      </c>
      <c r="R114" s="32">
        <v>2406434.61</v>
      </c>
      <c r="S114" s="32">
        <v>6054805.4800000004</v>
      </c>
      <c r="T114" s="28">
        <f t="shared" si="4"/>
        <v>41605465.140000001</v>
      </c>
    </row>
    <row r="115" spans="1:20" x14ac:dyDescent="0.2">
      <c r="A115" s="29" t="s">
        <v>182</v>
      </c>
      <c r="B115" s="30" t="s">
        <v>183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31">
        <v>96166063.129999995</v>
      </c>
      <c r="Q115" s="31">
        <v>7500</v>
      </c>
      <c r="R115" s="32">
        <v>595000</v>
      </c>
      <c r="S115" s="32">
        <v>1158458.94</v>
      </c>
      <c r="T115" s="28">
        <f t="shared" si="4"/>
        <v>97927022.069999993</v>
      </c>
    </row>
    <row r="116" spans="1:20" x14ac:dyDescent="0.2">
      <c r="A116" s="29" t="s">
        <v>184</v>
      </c>
      <c r="B116" s="30" t="s">
        <v>185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31">
        <v>0</v>
      </c>
      <c r="Q116" s="31">
        <v>0</v>
      </c>
      <c r="R116" s="32">
        <v>0</v>
      </c>
      <c r="S116" s="32">
        <v>3988859.27</v>
      </c>
      <c r="T116" s="28">
        <f t="shared" si="4"/>
        <v>3988859.27</v>
      </c>
    </row>
    <row r="117" spans="1:20" x14ac:dyDescent="0.2">
      <c r="A117" s="29"/>
      <c r="B117" s="30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31"/>
      <c r="Q117" s="31"/>
      <c r="R117" s="32"/>
      <c r="S117" s="32"/>
      <c r="T117" s="32"/>
    </row>
    <row r="118" spans="1:20" x14ac:dyDescent="0.2">
      <c r="A118" s="25" t="s">
        <v>186</v>
      </c>
      <c r="B118" s="26" t="s">
        <v>187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8">
        <v>57823821.269999996</v>
      </c>
      <c r="Q118" s="28">
        <f>SUM(Q119:Q127)</f>
        <v>62312.320000000007</v>
      </c>
      <c r="R118" s="28">
        <v>2727474.61</v>
      </c>
      <c r="S118" s="28">
        <v>1232467.75</v>
      </c>
      <c r="T118" s="28">
        <f t="shared" ref="T118:T127" si="5">+P118+Q118+R118+S118</f>
        <v>61846075.949999996</v>
      </c>
    </row>
    <row r="119" spans="1:20" x14ac:dyDescent="0.2">
      <c r="A119" s="29" t="s">
        <v>188</v>
      </c>
      <c r="B119" s="30" t="s">
        <v>189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31">
        <v>9149938.8699999992</v>
      </c>
      <c r="Q119" s="31">
        <v>38851.94</v>
      </c>
      <c r="R119" s="32">
        <v>241239.67999999999</v>
      </c>
      <c r="S119" s="32">
        <v>207128.67</v>
      </c>
      <c r="T119" s="28">
        <f t="shared" si="5"/>
        <v>9637159.1599999983</v>
      </c>
    </row>
    <row r="120" spans="1:20" x14ac:dyDescent="0.2">
      <c r="A120" s="29" t="s">
        <v>190</v>
      </c>
      <c r="B120" s="30" t="s">
        <v>191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31">
        <v>3626467.52</v>
      </c>
      <c r="Q120" s="31">
        <v>10044.620000000001</v>
      </c>
      <c r="R120" s="32">
        <v>126598.55</v>
      </c>
      <c r="S120" s="32">
        <v>36483.629999999997</v>
      </c>
      <c r="T120" s="28">
        <f t="shared" si="5"/>
        <v>3799594.32</v>
      </c>
    </row>
    <row r="121" spans="1:20" x14ac:dyDescent="0.2">
      <c r="A121" s="29" t="s">
        <v>192</v>
      </c>
      <c r="B121" s="30" t="s">
        <v>193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31">
        <v>0</v>
      </c>
      <c r="Q121" s="31">
        <v>0</v>
      </c>
      <c r="R121" s="32">
        <v>0</v>
      </c>
      <c r="S121" s="32">
        <v>0</v>
      </c>
      <c r="T121" s="28">
        <f t="shared" si="5"/>
        <v>0</v>
      </c>
    </row>
    <row r="122" spans="1:20" x14ac:dyDescent="0.2">
      <c r="A122" s="29" t="s">
        <v>194</v>
      </c>
      <c r="B122" s="30" t="s">
        <v>195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31">
        <v>10007740.83</v>
      </c>
      <c r="Q122" s="31">
        <v>1454.28</v>
      </c>
      <c r="R122" s="32">
        <v>767929.98</v>
      </c>
      <c r="S122" s="32">
        <v>96408.04</v>
      </c>
      <c r="T122" s="28">
        <f t="shared" si="5"/>
        <v>10873533.129999999</v>
      </c>
    </row>
    <row r="123" spans="1:20" x14ac:dyDescent="0.2">
      <c r="A123" s="29" t="s">
        <v>196</v>
      </c>
      <c r="B123" s="30" t="s">
        <v>197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31">
        <v>1273485.6399999999</v>
      </c>
      <c r="Q123" s="31">
        <v>1566.41</v>
      </c>
      <c r="R123" s="32">
        <v>494486.81</v>
      </c>
      <c r="S123" s="32">
        <v>55247.13</v>
      </c>
      <c r="T123" s="28">
        <f t="shared" si="5"/>
        <v>1824785.9899999998</v>
      </c>
    </row>
    <row r="124" spans="1:20" x14ac:dyDescent="0.2">
      <c r="A124" s="29" t="s">
        <v>198</v>
      </c>
      <c r="B124" s="30" t="s">
        <v>199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31">
        <v>27760984.68</v>
      </c>
      <c r="Q124" s="31">
        <v>3466.5</v>
      </c>
      <c r="R124" s="32">
        <v>241517.19</v>
      </c>
      <c r="S124" s="32">
        <v>731349.22</v>
      </c>
      <c r="T124" s="28">
        <f t="shared" si="5"/>
        <v>28737317.59</v>
      </c>
    </row>
    <row r="125" spans="1:20" x14ac:dyDescent="0.2">
      <c r="A125" s="29" t="s">
        <v>200</v>
      </c>
      <c r="B125" s="30" t="s">
        <v>201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31">
        <v>4025205.86</v>
      </c>
      <c r="Q125" s="31">
        <v>3999.42</v>
      </c>
      <c r="R125" s="32">
        <v>692650.37</v>
      </c>
      <c r="S125" s="32">
        <v>37730.730000000003</v>
      </c>
      <c r="T125" s="28">
        <f t="shared" si="5"/>
        <v>4759586.38</v>
      </c>
    </row>
    <row r="126" spans="1:20" x14ac:dyDescent="0.2">
      <c r="A126" s="29" t="s">
        <v>202</v>
      </c>
      <c r="B126" s="30" t="s">
        <v>203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31">
        <v>396508</v>
      </c>
      <c r="Q126" s="31">
        <v>0</v>
      </c>
      <c r="R126" s="32">
        <v>0</v>
      </c>
      <c r="S126" s="32">
        <v>0</v>
      </c>
      <c r="T126" s="28">
        <f t="shared" si="5"/>
        <v>396508</v>
      </c>
    </row>
    <row r="127" spans="1:20" x14ac:dyDescent="0.2">
      <c r="A127" s="29" t="s">
        <v>204</v>
      </c>
      <c r="B127" s="30" t="s">
        <v>205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31">
        <v>1583489.87</v>
      </c>
      <c r="Q127" s="31">
        <v>2929.15</v>
      </c>
      <c r="R127" s="32">
        <v>163052.03</v>
      </c>
      <c r="S127" s="32">
        <v>68120.33</v>
      </c>
      <c r="T127" s="28">
        <f t="shared" si="5"/>
        <v>1817591.3800000001</v>
      </c>
    </row>
    <row r="128" spans="1:20" x14ac:dyDescent="0.2">
      <c r="A128" s="29"/>
      <c r="B128" s="30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31"/>
      <c r="Q128" s="31"/>
      <c r="R128" s="32"/>
      <c r="S128" s="32"/>
      <c r="T128" s="32"/>
    </row>
    <row r="129" spans="1:20" x14ac:dyDescent="0.2">
      <c r="A129" s="25" t="s">
        <v>206</v>
      </c>
      <c r="B129" s="26" t="s">
        <v>207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>
        <v>235933129.80000001</v>
      </c>
      <c r="Q129" s="28">
        <f>SUM(Q130:Q138)</f>
        <v>94334.46</v>
      </c>
      <c r="R129" s="28">
        <v>418002.05</v>
      </c>
      <c r="S129" s="28">
        <v>11448790.810000001</v>
      </c>
      <c r="T129" s="28">
        <f t="shared" ref="T129:T138" si="6">+P129+Q129+R129+S129</f>
        <v>247894257.12000003</v>
      </c>
    </row>
    <row r="130" spans="1:20" x14ac:dyDescent="0.2">
      <c r="A130" s="29" t="s">
        <v>208</v>
      </c>
      <c r="B130" s="30" t="s">
        <v>209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31">
        <v>152193519.61000001</v>
      </c>
      <c r="Q130" s="31">
        <v>23118</v>
      </c>
      <c r="R130" s="32">
        <v>7429</v>
      </c>
      <c r="S130" s="32">
        <v>504380.64</v>
      </c>
      <c r="T130" s="28">
        <f t="shared" si="6"/>
        <v>152728447.25</v>
      </c>
    </row>
    <row r="131" spans="1:20" x14ac:dyDescent="0.2">
      <c r="A131" s="29" t="s">
        <v>210</v>
      </c>
      <c r="B131" s="30" t="s">
        <v>211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31">
        <v>3034972.41</v>
      </c>
      <c r="Q131" s="31">
        <v>13214.72</v>
      </c>
      <c r="R131" s="32">
        <v>68266</v>
      </c>
      <c r="S131" s="32">
        <v>34056</v>
      </c>
      <c r="T131" s="28">
        <f t="shared" si="6"/>
        <v>3150509.1300000004</v>
      </c>
    </row>
    <row r="132" spans="1:20" x14ac:dyDescent="0.2">
      <c r="A132" s="29" t="s">
        <v>212</v>
      </c>
      <c r="B132" s="30" t="s">
        <v>213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31">
        <v>16970033.09</v>
      </c>
      <c r="Q132" s="31">
        <v>19805.43</v>
      </c>
      <c r="R132" s="32">
        <v>162579.79999999999</v>
      </c>
      <c r="S132" s="32">
        <v>358607.87</v>
      </c>
      <c r="T132" s="28">
        <f t="shared" si="6"/>
        <v>17511026.190000001</v>
      </c>
    </row>
    <row r="133" spans="1:20" x14ac:dyDescent="0.2">
      <c r="A133" s="29" t="s">
        <v>214</v>
      </c>
      <c r="B133" s="30" t="s">
        <v>215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31">
        <v>5640260.21</v>
      </c>
      <c r="Q133" s="31">
        <v>4213.97</v>
      </c>
      <c r="R133" s="32">
        <v>5583.72</v>
      </c>
      <c r="S133" s="32">
        <v>100433.78</v>
      </c>
      <c r="T133" s="28">
        <f t="shared" si="6"/>
        <v>5750491.6799999997</v>
      </c>
    </row>
    <row r="134" spans="1:20" x14ac:dyDescent="0.2">
      <c r="A134" s="29" t="s">
        <v>216</v>
      </c>
      <c r="B134" s="30" t="s">
        <v>217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31">
        <v>4927510.17</v>
      </c>
      <c r="Q134" s="31">
        <v>10405.200000000001</v>
      </c>
      <c r="R134" s="32">
        <v>37897.78</v>
      </c>
      <c r="S134" s="32">
        <v>370641.62</v>
      </c>
      <c r="T134" s="28">
        <f t="shared" si="6"/>
        <v>5346454.7700000005</v>
      </c>
    </row>
    <row r="135" spans="1:20" x14ac:dyDescent="0.2">
      <c r="A135" s="29" t="s">
        <v>218</v>
      </c>
      <c r="B135" s="30" t="s">
        <v>219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31">
        <v>2652640.08</v>
      </c>
      <c r="Q135" s="31">
        <v>0</v>
      </c>
      <c r="R135" s="32">
        <v>0</v>
      </c>
      <c r="S135" s="32">
        <v>5800</v>
      </c>
      <c r="T135" s="28">
        <f t="shared" si="6"/>
        <v>2658440.08</v>
      </c>
    </row>
    <row r="136" spans="1:20" x14ac:dyDescent="0.2">
      <c r="A136" s="29" t="s">
        <v>220</v>
      </c>
      <c r="B136" s="30" t="s">
        <v>221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31">
        <v>614709.75</v>
      </c>
      <c r="Q136" s="31">
        <v>2366.69</v>
      </c>
      <c r="R136" s="32">
        <v>0</v>
      </c>
      <c r="S136" s="32">
        <v>15949</v>
      </c>
      <c r="T136" s="28">
        <f t="shared" si="6"/>
        <v>633025.43999999994</v>
      </c>
    </row>
    <row r="137" spans="1:20" x14ac:dyDescent="0.2">
      <c r="A137" s="29" t="s">
        <v>222</v>
      </c>
      <c r="B137" s="30" t="s">
        <v>223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31">
        <v>2290961.17</v>
      </c>
      <c r="Q137" s="31">
        <v>19210.45</v>
      </c>
      <c r="R137" s="32">
        <v>0</v>
      </c>
      <c r="S137" s="32">
        <v>9602104.4600000009</v>
      </c>
      <c r="T137" s="28">
        <f t="shared" si="6"/>
        <v>11912276.080000002</v>
      </c>
    </row>
    <row r="138" spans="1:20" x14ac:dyDescent="0.2">
      <c r="A138" s="29" t="s">
        <v>224</v>
      </c>
      <c r="B138" s="30" t="s">
        <v>225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31">
        <v>47608523.310000002</v>
      </c>
      <c r="Q138" s="31">
        <v>2000</v>
      </c>
      <c r="R138" s="32">
        <v>136245.75</v>
      </c>
      <c r="S138" s="32">
        <v>456817.44</v>
      </c>
      <c r="T138" s="28">
        <f t="shared" si="6"/>
        <v>48203586.5</v>
      </c>
    </row>
    <row r="139" spans="1:20" x14ac:dyDescent="0.2">
      <c r="A139" s="29"/>
      <c r="B139" s="30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31"/>
      <c r="Q139" s="31"/>
      <c r="R139" s="32"/>
      <c r="S139" s="32"/>
      <c r="T139" s="32"/>
    </row>
    <row r="140" spans="1:20" x14ac:dyDescent="0.2">
      <c r="A140" s="25" t="s">
        <v>226</v>
      </c>
      <c r="B140" s="26" t="s">
        <v>227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>
        <v>63159150.579999998</v>
      </c>
      <c r="Q140" s="28">
        <f>Q141+Q145+Q149+Q153+Q159+Q164+Q168+Q171+Q178</f>
        <v>0</v>
      </c>
      <c r="R140" s="28">
        <v>132965</v>
      </c>
      <c r="S140" s="28">
        <v>6694427.6200000001</v>
      </c>
      <c r="T140" s="28">
        <f t="shared" ref="T140:T143" si="7">+P140+Q140+R140+S140</f>
        <v>69986543.200000003</v>
      </c>
    </row>
    <row r="141" spans="1:20" x14ac:dyDescent="0.2">
      <c r="A141" s="25" t="s">
        <v>228</v>
      </c>
      <c r="B141" s="26" t="s">
        <v>118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>
        <v>60876745.649999999</v>
      </c>
      <c r="Q141" s="28">
        <f>SUM(Q142:Q143)</f>
        <v>0</v>
      </c>
      <c r="R141" s="28">
        <v>0</v>
      </c>
      <c r="S141" s="28">
        <v>0</v>
      </c>
      <c r="T141" s="28">
        <f t="shared" si="7"/>
        <v>60876745.649999999</v>
      </c>
    </row>
    <row r="142" spans="1:20" x14ac:dyDescent="0.2">
      <c r="A142" s="29" t="s">
        <v>229</v>
      </c>
      <c r="B142" s="30" t="s">
        <v>230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31">
        <v>0</v>
      </c>
      <c r="Q142" s="31">
        <v>0</v>
      </c>
      <c r="R142" s="32">
        <v>0</v>
      </c>
      <c r="S142" s="32">
        <v>0</v>
      </c>
      <c r="T142" s="28">
        <f t="shared" si="7"/>
        <v>0</v>
      </c>
    </row>
    <row r="143" spans="1:20" x14ac:dyDescent="0.2">
      <c r="A143" s="29" t="s">
        <v>231</v>
      </c>
      <c r="B143" s="30" t="s">
        <v>232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31">
        <v>60876745.649999999</v>
      </c>
      <c r="Q143" s="31">
        <v>0</v>
      </c>
      <c r="R143" s="32">
        <v>0</v>
      </c>
      <c r="S143" s="32">
        <v>0</v>
      </c>
      <c r="T143" s="28">
        <f t="shared" si="7"/>
        <v>60876745.649999999</v>
      </c>
    </row>
    <row r="144" spans="1:20" x14ac:dyDescent="0.2">
      <c r="A144" s="29"/>
      <c r="B144" s="30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31"/>
      <c r="Q144" s="31"/>
      <c r="R144" s="32"/>
      <c r="S144" s="32"/>
      <c r="T144" s="32"/>
    </row>
    <row r="145" spans="1:20" x14ac:dyDescent="0.2">
      <c r="A145" s="25" t="s">
        <v>233</v>
      </c>
      <c r="B145" s="26" t="s">
        <v>234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8">
        <v>0</v>
      </c>
      <c r="Q145" s="28">
        <f>SUM(Q146:Q147)</f>
        <v>0</v>
      </c>
      <c r="R145" s="28">
        <v>0</v>
      </c>
      <c r="S145" s="28">
        <v>0</v>
      </c>
      <c r="T145" s="28">
        <f t="shared" ref="T145:T147" si="8">+P145+Q145+R145+S145</f>
        <v>0</v>
      </c>
    </row>
    <row r="146" spans="1:20" x14ac:dyDescent="0.2">
      <c r="A146" s="29" t="s">
        <v>235</v>
      </c>
      <c r="B146" s="30" t="s">
        <v>236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31">
        <v>0</v>
      </c>
      <c r="Q146" s="31">
        <v>0</v>
      </c>
      <c r="R146" s="32">
        <v>0</v>
      </c>
      <c r="S146" s="32">
        <v>0</v>
      </c>
      <c r="T146" s="28">
        <f t="shared" si="8"/>
        <v>0</v>
      </c>
    </row>
    <row r="147" spans="1:20" x14ac:dyDescent="0.2">
      <c r="A147" s="29" t="s">
        <v>237</v>
      </c>
      <c r="B147" s="30" t="s">
        <v>238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31">
        <v>0</v>
      </c>
      <c r="Q147" s="31">
        <v>0</v>
      </c>
      <c r="R147" s="32">
        <v>0</v>
      </c>
      <c r="S147" s="32">
        <v>0</v>
      </c>
      <c r="T147" s="28">
        <f t="shared" si="8"/>
        <v>0</v>
      </c>
    </row>
    <row r="148" spans="1:20" x14ac:dyDescent="0.2">
      <c r="A148" s="29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31"/>
      <c r="Q148" s="31"/>
      <c r="R148" s="32"/>
      <c r="S148" s="32"/>
      <c r="T148" s="32"/>
    </row>
    <row r="149" spans="1:20" x14ac:dyDescent="0.2">
      <c r="A149" s="25" t="s">
        <v>239</v>
      </c>
      <c r="B149" s="26" t="s">
        <v>122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8">
        <v>0</v>
      </c>
      <c r="Q149" s="28">
        <f>SUM(Q150:Q151)</f>
        <v>0</v>
      </c>
      <c r="R149" s="28">
        <v>0</v>
      </c>
      <c r="S149" s="28">
        <v>0</v>
      </c>
      <c r="T149" s="28">
        <f t="shared" ref="T149:T151" si="9">+P149+Q149+R149+S149</f>
        <v>0</v>
      </c>
    </row>
    <row r="150" spans="1:20" x14ac:dyDescent="0.2">
      <c r="A150" s="29" t="s">
        <v>240</v>
      </c>
      <c r="B150" s="30" t="s">
        <v>241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31">
        <v>0</v>
      </c>
      <c r="Q150" s="31">
        <v>0</v>
      </c>
      <c r="R150" s="32">
        <v>0</v>
      </c>
      <c r="S150" s="32">
        <v>0</v>
      </c>
      <c r="T150" s="28">
        <f t="shared" si="9"/>
        <v>0</v>
      </c>
    </row>
    <row r="151" spans="1:20" x14ac:dyDescent="0.2">
      <c r="A151" s="29" t="s">
        <v>242</v>
      </c>
      <c r="B151" s="30" t="s">
        <v>243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31">
        <v>0</v>
      </c>
      <c r="Q151" s="31">
        <v>0</v>
      </c>
      <c r="R151" s="32">
        <v>0</v>
      </c>
      <c r="S151" s="32">
        <v>0</v>
      </c>
      <c r="T151" s="28">
        <f t="shared" si="9"/>
        <v>0</v>
      </c>
    </row>
    <row r="152" spans="1:20" x14ac:dyDescent="0.2">
      <c r="A152" s="29"/>
      <c r="B152" s="30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31"/>
      <c r="Q152" s="31"/>
      <c r="R152" s="32"/>
      <c r="S152" s="32"/>
      <c r="T152" s="32"/>
    </row>
    <row r="153" spans="1:20" x14ac:dyDescent="0.2">
      <c r="A153" s="25" t="s">
        <v>244</v>
      </c>
      <c r="B153" s="26" t="s">
        <v>124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>
        <v>1540471.61</v>
      </c>
      <c r="Q153" s="28">
        <f>SUM(Q154:Q157)</f>
        <v>0</v>
      </c>
      <c r="R153" s="28">
        <v>132965</v>
      </c>
      <c r="S153" s="28">
        <v>6694427.6200000001</v>
      </c>
      <c r="T153" s="28">
        <f t="shared" ref="T153:T157" si="10">+P153+Q153+R153+S153</f>
        <v>8367864.2300000004</v>
      </c>
    </row>
    <row r="154" spans="1:20" x14ac:dyDescent="0.2">
      <c r="A154" s="29" t="s">
        <v>245</v>
      </c>
      <c r="B154" s="30" t="s">
        <v>246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31">
        <v>1510471.61</v>
      </c>
      <c r="Q154" s="31">
        <v>0</v>
      </c>
      <c r="R154" s="32">
        <v>132965</v>
      </c>
      <c r="S154" s="32">
        <v>4615320.12</v>
      </c>
      <c r="T154" s="28">
        <f t="shared" si="10"/>
        <v>6258756.7300000004</v>
      </c>
    </row>
    <row r="155" spans="1:20" x14ac:dyDescent="0.2">
      <c r="A155" s="29" t="s">
        <v>247</v>
      </c>
      <c r="B155" s="30" t="s">
        <v>248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31">
        <v>0</v>
      </c>
      <c r="Q155" s="31">
        <v>0</v>
      </c>
      <c r="R155" s="32">
        <v>0</v>
      </c>
      <c r="S155" s="32">
        <v>2079107.5</v>
      </c>
      <c r="T155" s="28">
        <f t="shared" si="10"/>
        <v>2079107.5</v>
      </c>
    </row>
    <row r="156" spans="1:20" x14ac:dyDescent="0.2">
      <c r="A156" s="29" t="s">
        <v>249</v>
      </c>
      <c r="B156" s="30" t="s">
        <v>250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31">
        <v>30000</v>
      </c>
      <c r="Q156" s="31">
        <v>0</v>
      </c>
      <c r="R156" s="32">
        <v>0</v>
      </c>
      <c r="S156" s="32">
        <v>0</v>
      </c>
      <c r="T156" s="28">
        <f t="shared" si="10"/>
        <v>30000</v>
      </c>
    </row>
    <row r="157" spans="1:20" x14ac:dyDescent="0.2">
      <c r="A157" s="29" t="s">
        <v>251</v>
      </c>
      <c r="B157" s="30" t="s">
        <v>252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31">
        <v>0</v>
      </c>
      <c r="Q157" s="31">
        <v>0</v>
      </c>
      <c r="R157" s="32">
        <v>0</v>
      </c>
      <c r="S157" s="32">
        <v>0</v>
      </c>
      <c r="T157" s="28">
        <f t="shared" si="10"/>
        <v>0</v>
      </c>
    </row>
    <row r="158" spans="1:20" x14ac:dyDescent="0.2">
      <c r="A158" s="29"/>
      <c r="B158" s="30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31"/>
      <c r="Q158" s="31"/>
      <c r="R158" s="32"/>
      <c r="S158" s="32"/>
      <c r="T158" s="32"/>
    </row>
    <row r="159" spans="1:20" x14ac:dyDescent="0.2">
      <c r="A159" s="25" t="s">
        <v>253</v>
      </c>
      <c r="B159" s="26" t="s">
        <v>126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>
        <v>741933.32</v>
      </c>
      <c r="Q159" s="28">
        <f>SUM(Q160:Q162)</f>
        <v>0</v>
      </c>
      <c r="R159" s="28">
        <v>0</v>
      </c>
      <c r="S159" s="28">
        <v>0</v>
      </c>
      <c r="T159" s="28">
        <f t="shared" ref="T159:T162" si="11">+P159+Q159+R159+S159</f>
        <v>741933.32</v>
      </c>
    </row>
    <row r="160" spans="1:20" x14ac:dyDescent="0.2">
      <c r="A160" s="29" t="s">
        <v>254</v>
      </c>
      <c r="B160" s="30" t="s">
        <v>255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31">
        <v>741933.32</v>
      </c>
      <c r="Q160" s="31">
        <v>0</v>
      </c>
      <c r="R160" s="32">
        <v>0</v>
      </c>
      <c r="S160" s="32">
        <v>0</v>
      </c>
      <c r="T160" s="28">
        <f t="shared" si="11"/>
        <v>741933.32</v>
      </c>
    </row>
    <row r="161" spans="1:20" x14ac:dyDescent="0.2">
      <c r="A161" s="29" t="s">
        <v>256</v>
      </c>
      <c r="B161" s="30" t="s">
        <v>257</v>
      </c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31">
        <v>0</v>
      </c>
      <c r="Q161" s="31">
        <v>0</v>
      </c>
      <c r="R161" s="32">
        <v>0</v>
      </c>
      <c r="S161" s="32">
        <v>0</v>
      </c>
      <c r="T161" s="28">
        <f t="shared" si="11"/>
        <v>0</v>
      </c>
    </row>
    <row r="162" spans="1:20" x14ac:dyDescent="0.2">
      <c r="A162" s="29" t="s">
        <v>258</v>
      </c>
      <c r="B162" s="30" t="s">
        <v>259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31">
        <v>0</v>
      </c>
      <c r="Q162" s="31">
        <v>0</v>
      </c>
      <c r="R162" s="32">
        <v>0</v>
      </c>
      <c r="S162" s="32">
        <v>0</v>
      </c>
      <c r="T162" s="28">
        <f t="shared" si="11"/>
        <v>0</v>
      </c>
    </row>
    <row r="163" spans="1:20" x14ac:dyDescent="0.2">
      <c r="A163" s="29"/>
      <c r="B163" s="30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31"/>
      <c r="Q163" s="31"/>
      <c r="R163" s="32"/>
      <c r="S163" s="32"/>
      <c r="T163" s="32"/>
    </row>
    <row r="164" spans="1:20" x14ac:dyDescent="0.2">
      <c r="A164" s="25" t="s">
        <v>260</v>
      </c>
      <c r="B164" s="26" t="s">
        <v>261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>
        <v>0</v>
      </c>
      <c r="Q164" s="28">
        <f>SUM(Q165:Q166)</f>
        <v>0</v>
      </c>
      <c r="R164" s="28">
        <v>0</v>
      </c>
      <c r="S164" s="28">
        <v>0</v>
      </c>
      <c r="T164" s="28">
        <f t="shared" ref="T164:T166" si="12">+P164+Q164+R164+S164</f>
        <v>0</v>
      </c>
    </row>
    <row r="165" spans="1:20" x14ac:dyDescent="0.2">
      <c r="A165" s="29" t="s">
        <v>262</v>
      </c>
      <c r="B165" s="30" t="s">
        <v>263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31">
        <v>0</v>
      </c>
      <c r="Q165" s="31">
        <v>0</v>
      </c>
      <c r="R165" s="32">
        <v>0</v>
      </c>
      <c r="S165" s="32">
        <v>0</v>
      </c>
      <c r="T165" s="28">
        <f t="shared" si="12"/>
        <v>0</v>
      </c>
    </row>
    <row r="166" spans="1:20" x14ac:dyDescent="0.2">
      <c r="A166" s="29" t="s">
        <v>264</v>
      </c>
      <c r="B166" s="30" t="s">
        <v>265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31">
        <v>0</v>
      </c>
      <c r="Q166" s="31">
        <v>0</v>
      </c>
      <c r="R166" s="32">
        <v>0</v>
      </c>
      <c r="S166" s="32">
        <v>0</v>
      </c>
      <c r="T166" s="28">
        <f t="shared" si="12"/>
        <v>0</v>
      </c>
    </row>
    <row r="167" spans="1:20" x14ac:dyDescent="0.2">
      <c r="A167" s="29"/>
      <c r="B167" s="30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31"/>
      <c r="Q167" s="31"/>
      <c r="R167" s="32"/>
      <c r="S167" s="32"/>
      <c r="T167" s="32"/>
    </row>
    <row r="168" spans="1:20" x14ac:dyDescent="0.2">
      <c r="A168" s="25" t="s">
        <v>266</v>
      </c>
      <c r="B168" s="26" t="s">
        <v>267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>
        <v>0</v>
      </c>
      <c r="Q168" s="28">
        <f>Q169</f>
        <v>0</v>
      </c>
      <c r="R168" s="28">
        <v>0</v>
      </c>
      <c r="S168" s="28">
        <v>0</v>
      </c>
      <c r="T168" s="28">
        <f t="shared" ref="T168:T169" si="13">+P168+Q168+R168+S168</f>
        <v>0</v>
      </c>
    </row>
    <row r="169" spans="1:20" x14ac:dyDescent="0.2">
      <c r="A169" s="29" t="s">
        <v>268</v>
      </c>
      <c r="B169" s="30" t="s">
        <v>269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31">
        <v>0</v>
      </c>
      <c r="Q169" s="31">
        <v>0</v>
      </c>
      <c r="R169" s="32">
        <v>0</v>
      </c>
      <c r="S169" s="32">
        <v>0</v>
      </c>
      <c r="T169" s="28">
        <f t="shared" si="13"/>
        <v>0</v>
      </c>
    </row>
    <row r="170" spans="1:20" x14ac:dyDescent="0.2">
      <c r="A170" s="29"/>
      <c r="B170" s="30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31"/>
      <c r="Q170" s="31"/>
      <c r="R170" s="32"/>
      <c r="S170" s="32"/>
      <c r="T170" s="32"/>
    </row>
    <row r="171" spans="1:20" x14ac:dyDescent="0.2">
      <c r="A171" s="25" t="s">
        <v>270</v>
      </c>
      <c r="B171" s="26" t="s">
        <v>271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8">
        <v>0</v>
      </c>
      <c r="Q171" s="28">
        <f>SUM(Q172:Q176)</f>
        <v>0</v>
      </c>
      <c r="R171" s="28">
        <v>0</v>
      </c>
      <c r="S171" s="28">
        <v>0</v>
      </c>
      <c r="T171" s="28">
        <f t="shared" ref="T171:T176" si="14">+P171+Q171+R171+S171</f>
        <v>0</v>
      </c>
    </row>
    <row r="172" spans="1:20" x14ac:dyDescent="0.2">
      <c r="A172" s="29" t="s">
        <v>272</v>
      </c>
      <c r="B172" s="30" t="s">
        <v>273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31">
        <v>0</v>
      </c>
      <c r="Q172" s="31">
        <v>0</v>
      </c>
      <c r="R172" s="32">
        <v>0</v>
      </c>
      <c r="S172" s="32">
        <v>0</v>
      </c>
      <c r="T172" s="28">
        <f t="shared" si="14"/>
        <v>0</v>
      </c>
    </row>
    <row r="173" spans="1:20" x14ac:dyDescent="0.2">
      <c r="A173" s="29" t="s">
        <v>274</v>
      </c>
      <c r="B173" s="30" t="s">
        <v>275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31">
        <v>0</v>
      </c>
      <c r="Q173" s="31">
        <v>0</v>
      </c>
      <c r="R173" s="32">
        <v>0</v>
      </c>
      <c r="S173" s="32">
        <v>0</v>
      </c>
      <c r="T173" s="28">
        <f t="shared" si="14"/>
        <v>0</v>
      </c>
    </row>
    <row r="174" spans="1:20" x14ac:dyDescent="0.2">
      <c r="A174" s="29" t="s">
        <v>276</v>
      </c>
      <c r="B174" s="30" t="s">
        <v>277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31">
        <v>0</v>
      </c>
      <c r="Q174" s="31">
        <v>0</v>
      </c>
      <c r="R174" s="32">
        <v>0</v>
      </c>
      <c r="S174" s="32">
        <v>0</v>
      </c>
      <c r="T174" s="28">
        <f t="shared" si="14"/>
        <v>0</v>
      </c>
    </row>
    <row r="175" spans="1:20" x14ac:dyDescent="0.2">
      <c r="A175" s="29" t="s">
        <v>278</v>
      </c>
      <c r="B175" s="30" t="s">
        <v>279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31">
        <v>0</v>
      </c>
      <c r="Q175" s="31">
        <v>0</v>
      </c>
      <c r="R175" s="32">
        <v>0</v>
      </c>
      <c r="S175" s="32">
        <v>0</v>
      </c>
      <c r="T175" s="28">
        <f t="shared" si="14"/>
        <v>0</v>
      </c>
    </row>
    <row r="176" spans="1:20" x14ac:dyDescent="0.2">
      <c r="A176" s="29" t="s">
        <v>280</v>
      </c>
      <c r="B176" s="30" t="s">
        <v>281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31">
        <v>0</v>
      </c>
      <c r="Q176" s="31">
        <v>0</v>
      </c>
      <c r="R176" s="32">
        <v>0</v>
      </c>
      <c r="S176" s="32">
        <v>0</v>
      </c>
      <c r="T176" s="28">
        <f t="shared" si="14"/>
        <v>0</v>
      </c>
    </row>
    <row r="177" spans="1:20" x14ac:dyDescent="0.2">
      <c r="A177" s="29"/>
      <c r="B177" s="30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31"/>
      <c r="Q177" s="31"/>
      <c r="R177" s="32"/>
      <c r="S177" s="32"/>
      <c r="T177" s="32"/>
    </row>
    <row r="178" spans="1:20" x14ac:dyDescent="0.2">
      <c r="A178" s="25" t="s">
        <v>282</v>
      </c>
      <c r="B178" s="26" t="s">
        <v>283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8">
        <v>0</v>
      </c>
      <c r="Q178" s="28">
        <f>SUM(Q179:Q180)</f>
        <v>0</v>
      </c>
      <c r="R178" s="28">
        <v>0</v>
      </c>
      <c r="S178" s="28">
        <v>0</v>
      </c>
      <c r="T178" s="28">
        <f t="shared" ref="T178:T180" si="15">+P178+Q178+R178+S178</f>
        <v>0</v>
      </c>
    </row>
    <row r="179" spans="1:20" x14ac:dyDescent="0.2">
      <c r="A179" s="29" t="s">
        <v>284</v>
      </c>
      <c r="B179" s="30" t="s">
        <v>285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31">
        <v>0</v>
      </c>
      <c r="Q179" s="31">
        <v>0</v>
      </c>
      <c r="R179" s="32">
        <v>0</v>
      </c>
      <c r="S179" s="32">
        <v>0</v>
      </c>
      <c r="T179" s="28">
        <f t="shared" si="15"/>
        <v>0</v>
      </c>
    </row>
    <row r="180" spans="1:20" x14ac:dyDescent="0.2">
      <c r="A180" s="29" t="s">
        <v>286</v>
      </c>
      <c r="B180" s="30" t="s">
        <v>287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31">
        <v>0</v>
      </c>
      <c r="Q180" s="31">
        <v>0</v>
      </c>
      <c r="R180" s="32">
        <v>0</v>
      </c>
      <c r="S180" s="32">
        <v>0</v>
      </c>
      <c r="T180" s="28">
        <f t="shared" si="15"/>
        <v>0</v>
      </c>
    </row>
    <row r="181" spans="1:20" x14ac:dyDescent="0.2">
      <c r="A181" s="29"/>
      <c r="B181" s="30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31"/>
      <c r="Q181" s="31"/>
      <c r="R181" s="32"/>
      <c r="S181" s="32"/>
      <c r="T181" s="32"/>
    </row>
    <row r="182" spans="1:20" x14ac:dyDescent="0.2">
      <c r="A182" s="25" t="s">
        <v>288</v>
      </c>
      <c r="B182" s="26" t="s">
        <v>108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8">
        <v>14596686.01</v>
      </c>
      <c r="Q182" s="28">
        <f>Q183+Q187+Q191</f>
        <v>0</v>
      </c>
      <c r="R182" s="28">
        <v>0</v>
      </c>
      <c r="S182" s="28">
        <v>0</v>
      </c>
      <c r="T182" s="28">
        <f t="shared" ref="T182:T185" si="16">+P182+Q182+R182+S182</f>
        <v>14596686.01</v>
      </c>
    </row>
    <row r="183" spans="1:20" x14ac:dyDescent="0.2">
      <c r="A183" s="25" t="s">
        <v>289</v>
      </c>
      <c r="B183" s="26" t="s">
        <v>110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8">
        <v>0</v>
      </c>
      <c r="Q183" s="28">
        <f>SUM(Q184:Q185)</f>
        <v>0</v>
      </c>
      <c r="R183" s="28">
        <v>0</v>
      </c>
      <c r="S183" s="28">
        <v>0</v>
      </c>
      <c r="T183" s="28">
        <f t="shared" si="16"/>
        <v>0</v>
      </c>
    </row>
    <row r="184" spans="1:20" x14ac:dyDescent="0.2">
      <c r="A184" s="29" t="s">
        <v>290</v>
      </c>
      <c r="B184" s="30" t="s">
        <v>291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31">
        <v>0</v>
      </c>
      <c r="Q184" s="31">
        <v>0</v>
      </c>
      <c r="R184" s="32">
        <v>0</v>
      </c>
      <c r="S184" s="32">
        <v>0</v>
      </c>
      <c r="T184" s="28">
        <f t="shared" si="16"/>
        <v>0</v>
      </c>
    </row>
    <row r="185" spans="1:20" x14ac:dyDescent="0.2">
      <c r="A185" s="29" t="s">
        <v>292</v>
      </c>
      <c r="B185" s="30" t="s">
        <v>293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31">
        <v>0</v>
      </c>
      <c r="Q185" s="31">
        <v>0</v>
      </c>
      <c r="R185" s="32">
        <v>0</v>
      </c>
      <c r="S185" s="32">
        <v>0</v>
      </c>
      <c r="T185" s="28">
        <f t="shared" si="16"/>
        <v>0</v>
      </c>
    </row>
    <row r="186" spans="1:20" x14ac:dyDescent="0.2">
      <c r="A186" s="29"/>
      <c r="B186" s="30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31"/>
      <c r="Q186" s="31"/>
      <c r="R186" s="32"/>
      <c r="S186" s="32"/>
      <c r="T186" s="32"/>
    </row>
    <row r="187" spans="1:20" x14ac:dyDescent="0.2">
      <c r="A187" s="25" t="s">
        <v>294</v>
      </c>
      <c r="B187" s="26" t="s">
        <v>112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8">
        <v>0</v>
      </c>
      <c r="Q187" s="28">
        <f>SUM(Q188:Q189)</f>
        <v>0</v>
      </c>
      <c r="R187" s="28">
        <v>0</v>
      </c>
      <c r="S187" s="28">
        <v>0</v>
      </c>
      <c r="T187" s="28">
        <f t="shared" ref="T187:T189" si="17">+P187+Q187+R187+S187</f>
        <v>0</v>
      </c>
    </row>
    <row r="188" spans="1:20" x14ac:dyDescent="0.2">
      <c r="A188" s="29" t="s">
        <v>295</v>
      </c>
      <c r="B188" s="30" t="s">
        <v>296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31">
        <v>0</v>
      </c>
      <c r="Q188" s="31">
        <v>0</v>
      </c>
      <c r="R188" s="32">
        <v>0</v>
      </c>
      <c r="S188" s="32">
        <v>0</v>
      </c>
      <c r="T188" s="28">
        <f t="shared" si="17"/>
        <v>0</v>
      </c>
    </row>
    <row r="189" spans="1:20" x14ac:dyDescent="0.2">
      <c r="A189" s="29" t="s">
        <v>297</v>
      </c>
      <c r="B189" s="30" t="s">
        <v>298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31">
        <v>0</v>
      </c>
      <c r="Q189" s="31">
        <v>0</v>
      </c>
      <c r="R189" s="32">
        <v>0</v>
      </c>
      <c r="S189" s="32">
        <v>0</v>
      </c>
      <c r="T189" s="28">
        <f t="shared" si="17"/>
        <v>0</v>
      </c>
    </row>
    <row r="190" spans="1:20" x14ac:dyDescent="0.2">
      <c r="A190" s="29"/>
      <c r="B190" s="30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31"/>
      <c r="Q190" s="31"/>
      <c r="R190" s="32"/>
      <c r="S190" s="32"/>
      <c r="T190" s="32"/>
    </row>
    <row r="191" spans="1:20" x14ac:dyDescent="0.2">
      <c r="A191" s="25" t="s">
        <v>299</v>
      </c>
      <c r="B191" s="26" t="s">
        <v>114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8">
        <v>14596686.01</v>
      </c>
      <c r="Q191" s="28">
        <f>SUM(Q192:Q193)</f>
        <v>0</v>
      </c>
      <c r="R191" s="28">
        <v>0</v>
      </c>
      <c r="S191" s="28">
        <v>0</v>
      </c>
      <c r="T191" s="28">
        <f t="shared" ref="T191:T193" si="18">+P191+Q191+R191+S191</f>
        <v>14596686.01</v>
      </c>
    </row>
    <row r="192" spans="1:20" x14ac:dyDescent="0.2">
      <c r="A192" s="29" t="s">
        <v>300</v>
      </c>
      <c r="B192" s="30" t="s">
        <v>301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31">
        <v>0</v>
      </c>
      <c r="Q192" s="31">
        <v>0</v>
      </c>
      <c r="R192" s="32">
        <v>0</v>
      </c>
      <c r="S192" s="32">
        <v>0</v>
      </c>
      <c r="T192" s="28">
        <f t="shared" si="18"/>
        <v>0</v>
      </c>
    </row>
    <row r="193" spans="1:20" x14ac:dyDescent="0.2">
      <c r="A193" s="29" t="s">
        <v>302</v>
      </c>
      <c r="B193" s="30" t="s">
        <v>303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31">
        <v>14596686.01</v>
      </c>
      <c r="Q193" s="31">
        <v>0</v>
      </c>
      <c r="R193" s="32">
        <v>0</v>
      </c>
      <c r="S193" s="32">
        <v>0</v>
      </c>
      <c r="T193" s="28">
        <f t="shared" si="18"/>
        <v>14596686.01</v>
      </c>
    </row>
    <row r="194" spans="1:20" x14ac:dyDescent="0.2">
      <c r="A194" s="29"/>
      <c r="B194" s="30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31"/>
      <c r="Q194" s="31"/>
      <c r="R194" s="32"/>
      <c r="S194" s="32"/>
      <c r="T194" s="32"/>
    </row>
    <row r="195" spans="1:20" x14ac:dyDescent="0.2">
      <c r="A195" s="25" t="s">
        <v>304</v>
      </c>
      <c r="B195" s="26" t="s">
        <v>305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8">
        <v>103006958.94999999</v>
      </c>
      <c r="Q195" s="28">
        <f>Q196+Q200+Q204+Q208+Q211</f>
        <v>0</v>
      </c>
      <c r="R195" s="28">
        <v>0</v>
      </c>
      <c r="S195" s="28">
        <v>0</v>
      </c>
      <c r="T195" s="28">
        <f t="shared" ref="T195:T198" si="19">+P195+Q195+R195+S195</f>
        <v>103006958.94999999</v>
      </c>
    </row>
    <row r="196" spans="1:20" x14ac:dyDescent="0.2">
      <c r="A196" s="25" t="s">
        <v>306</v>
      </c>
      <c r="B196" s="26" t="s">
        <v>307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8">
        <v>86253426.049999997</v>
      </c>
      <c r="Q196" s="28">
        <f>SUM(Q197:Q198)</f>
        <v>0</v>
      </c>
      <c r="R196" s="28">
        <v>0</v>
      </c>
      <c r="S196" s="28">
        <v>0</v>
      </c>
      <c r="T196" s="28">
        <f t="shared" si="19"/>
        <v>86253426.049999997</v>
      </c>
    </row>
    <row r="197" spans="1:20" x14ac:dyDescent="0.2">
      <c r="A197" s="29" t="s">
        <v>308</v>
      </c>
      <c r="B197" s="30" t="s">
        <v>309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31">
        <v>86253426.049999997</v>
      </c>
      <c r="Q197" s="31">
        <v>0</v>
      </c>
      <c r="R197" s="32">
        <v>0</v>
      </c>
      <c r="S197" s="32">
        <v>0</v>
      </c>
      <c r="T197" s="28">
        <f t="shared" si="19"/>
        <v>86253426.049999997</v>
      </c>
    </row>
    <row r="198" spans="1:20" x14ac:dyDescent="0.2">
      <c r="A198" s="29" t="s">
        <v>310</v>
      </c>
      <c r="B198" s="30" t="s">
        <v>311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31">
        <v>0</v>
      </c>
      <c r="Q198" s="31">
        <v>0</v>
      </c>
      <c r="R198" s="32">
        <v>0</v>
      </c>
      <c r="S198" s="32">
        <v>0</v>
      </c>
      <c r="T198" s="28">
        <f t="shared" si="19"/>
        <v>0</v>
      </c>
    </row>
    <row r="199" spans="1:20" x14ac:dyDescent="0.2">
      <c r="A199" s="29"/>
      <c r="B199" s="30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31"/>
      <c r="Q199" s="31"/>
      <c r="R199" s="32"/>
      <c r="S199" s="32"/>
      <c r="T199" s="32"/>
    </row>
    <row r="200" spans="1:20" x14ac:dyDescent="0.2">
      <c r="A200" s="25" t="s">
        <v>312</v>
      </c>
      <c r="B200" s="26" t="s">
        <v>313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8">
        <v>16584410.880000001</v>
      </c>
      <c r="Q200" s="28">
        <f>SUM(Q201:Q202)</f>
        <v>0</v>
      </c>
      <c r="R200" s="28">
        <v>0</v>
      </c>
      <c r="S200" s="28">
        <v>0</v>
      </c>
      <c r="T200" s="28">
        <f t="shared" ref="T200:T202" si="20">+P200+Q200+R200+S200</f>
        <v>16584410.880000001</v>
      </c>
    </row>
    <row r="201" spans="1:20" x14ac:dyDescent="0.2">
      <c r="A201" s="29" t="s">
        <v>314</v>
      </c>
      <c r="B201" s="30" t="s">
        <v>315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31">
        <v>16584410.880000001</v>
      </c>
      <c r="Q201" s="31">
        <v>0</v>
      </c>
      <c r="R201" s="32">
        <v>0</v>
      </c>
      <c r="S201" s="32">
        <v>0</v>
      </c>
      <c r="T201" s="28">
        <f t="shared" si="20"/>
        <v>16584410.880000001</v>
      </c>
    </row>
    <row r="202" spans="1:20" x14ac:dyDescent="0.2">
      <c r="A202" s="29" t="s">
        <v>316</v>
      </c>
      <c r="B202" s="30" t="s">
        <v>317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31">
        <v>0</v>
      </c>
      <c r="Q202" s="31">
        <v>0</v>
      </c>
      <c r="R202" s="32">
        <v>0</v>
      </c>
      <c r="S202" s="32">
        <v>0</v>
      </c>
      <c r="T202" s="28">
        <f t="shared" si="20"/>
        <v>0</v>
      </c>
    </row>
    <row r="203" spans="1:20" x14ac:dyDescent="0.2">
      <c r="A203" s="29"/>
      <c r="B203" s="30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31"/>
      <c r="Q203" s="31"/>
      <c r="R203" s="32"/>
      <c r="S203" s="32"/>
      <c r="T203" s="32"/>
    </row>
    <row r="204" spans="1:20" x14ac:dyDescent="0.2">
      <c r="A204" s="25" t="s">
        <v>318</v>
      </c>
      <c r="B204" s="26" t="s">
        <v>319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8">
        <v>169122.02</v>
      </c>
      <c r="Q204" s="28">
        <f>SUM(Q205:Q206)</f>
        <v>0</v>
      </c>
      <c r="R204" s="28">
        <v>0</v>
      </c>
      <c r="S204" s="28">
        <v>0</v>
      </c>
      <c r="T204" s="28">
        <f t="shared" ref="T204:T206" si="21">+P204+Q204+R204+S204</f>
        <v>169122.02</v>
      </c>
    </row>
    <row r="205" spans="1:20" x14ac:dyDescent="0.2">
      <c r="A205" s="29" t="s">
        <v>320</v>
      </c>
      <c r="B205" s="30" t="s">
        <v>321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31">
        <v>169122.02</v>
      </c>
      <c r="Q205" s="31">
        <v>0</v>
      </c>
      <c r="R205" s="32">
        <v>0</v>
      </c>
      <c r="S205" s="32">
        <v>0</v>
      </c>
      <c r="T205" s="28">
        <f t="shared" si="21"/>
        <v>169122.02</v>
      </c>
    </row>
    <row r="206" spans="1:20" x14ac:dyDescent="0.2">
      <c r="A206" s="29" t="s">
        <v>322</v>
      </c>
      <c r="B206" s="30" t="s">
        <v>323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31">
        <v>0</v>
      </c>
      <c r="Q206" s="31">
        <v>0</v>
      </c>
      <c r="R206" s="32">
        <v>0</v>
      </c>
      <c r="S206" s="32">
        <v>0</v>
      </c>
      <c r="T206" s="28">
        <f t="shared" si="21"/>
        <v>0</v>
      </c>
    </row>
    <row r="207" spans="1:20" x14ac:dyDescent="0.2">
      <c r="A207" s="29"/>
      <c r="B207" s="30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31"/>
      <c r="Q207" s="31"/>
      <c r="R207" s="32"/>
      <c r="S207" s="32"/>
      <c r="T207" s="32"/>
    </row>
    <row r="208" spans="1:20" x14ac:dyDescent="0.2">
      <c r="A208" s="25" t="s">
        <v>324</v>
      </c>
      <c r="B208" s="26" t="s">
        <v>325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8">
        <v>0</v>
      </c>
      <c r="Q208" s="28">
        <f>Q209</f>
        <v>0</v>
      </c>
      <c r="R208" s="28">
        <v>0</v>
      </c>
      <c r="S208" s="28">
        <v>0</v>
      </c>
      <c r="T208" s="28">
        <f t="shared" ref="T208:T209" si="22">+P208+Q208+R208+S208</f>
        <v>0</v>
      </c>
    </row>
    <row r="209" spans="1:20" x14ac:dyDescent="0.2">
      <c r="A209" s="29" t="s">
        <v>326</v>
      </c>
      <c r="B209" s="30" t="s">
        <v>325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31">
        <v>0</v>
      </c>
      <c r="Q209" s="31">
        <v>0</v>
      </c>
      <c r="R209" s="32">
        <v>0</v>
      </c>
      <c r="S209" s="32">
        <v>0</v>
      </c>
      <c r="T209" s="28">
        <f t="shared" si="22"/>
        <v>0</v>
      </c>
    </row>
    <row r="210" spans="1:20" x14ac:dyDescent="0.2">
      <c r="A210" s="29"/>
      <c r="B210" s="30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31"/>
      <c r="Q210" s="31"/>
      <c r="R210" s="32"/>
      <c r="S210" s="32"/>
      <c r="T210" s="32"/>
    </row>
    <row r="211" spans="1:20" x14ac:dyDescent="0.2">
      <c r="A211" s="25" t="s">
        <v>327</v>
      </c>
      <c r="B211" s="26" t="s">
        <v>328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>
        <v>0</v>
      </c>
      <c r="Q211" s="28">
        <f>SUM(Q212:Q213)</f>
        <v>0</v>
      </c>
      <c r="R211" s="28">
        <v>0</v>
      </c>
      <c r="S211" s="28">
        <v>0</v>
      </c>
      <c r="T211" s="28">
        <f t="shared" ref="T211:T213" si="23">+P211+Q211+R211+S211</f>
        <v>0</v>
      </c>
    </row>
    <row r="212" spans="1:20" x14ac:dyDescent="0.2">
      <c r="A212" s="29" t="s">
        <v>329</v>
      </c>
      <c r="B212" s="30" t="s">
        <v>330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31">
        <v>0</v>
      </c>
      <c r="Q212" s="31">
        <v>0</v>
      </c>
      <c r="R212" s="32">
        <v>0</v>
      </c>
      <c r="S212" s="32">
        <v>0</v>
      </c>
      <c r="T212" s="28">
        <f t="shared" si="23"/>
        <v>0</v>
      </c>
    </row>
    <row r="213" spans="1:20" x14ac:dyDescent="0.2">
      <c r="A213" s="29" t="s">
        <v>331</v>
      </c>
      <c r="B213" s="30" t="s">
        <v>332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31">
        <v>0</v>
      </c>
      <c r="Q213" s="31">
        <v>0</v>
      </c>
      <c r="R213" s="32">
        <v>0</v>
      </c>
      <c r="S213" s="32">
        <v>0</v>
      </c>
      <c r="T213" s="28">
        <f t="shared" si="23"/>
        <v>0</v>
      </c>
    </row>
    <row r="214" spans="1:20" x14ac:dyDescent="0.2">
      <c r="A214" s="29"/>
      <c r="B214" s="30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31"/>
      <c r="Q214" s="31"/>
      <c r="R214" s="32"/>
      <c r="S214" s="32"/>
      <c r="T214" s="32"/>
    </row>
    <row r="215" spans="1:20" x14ac:dyDescent="0.2">
      <c r="A215" s="25" t="s">
        <v>333</v>
      </c>
      <c r="B215" s="26" t="s">
        <v>334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>
        <v>191385685.15000001</v>
      </c>
      <c r="Q215" s="28">
        <f>Q216+Q225+Q229+Q236+Q239+Q242</f>
        <v>0</v>
      </c>
      <c r="R215" s="28">
        <v>0</v>
      </c>
      <c r="S215" s="28">
        <v>1831137.37</v>
      </c>
      <c r="T215" s="28">
        <f t="shared" ref="T215:T227" si="24">+P215+Q215+R215+S215</f>
        <v>193216822.52000001</v>
      </c>
    </row>
    <row r="216" spans="1:20" x14ac:dyDescent="0.2">
      <c r="A216" s="25" t="s">
        <v>335</v>
      </c>
      <c r="B216" s="26" t="s">
        <v>336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>
        <v>159790363.22</v>
      </c>
      <c r="Q216" s="28">
        <f>SUM(Q217:Q224)</f>
        <v>0</v>
      </c>
      <c r="R216" s="28">
        <v>0</v>
      </c>
      <c r="S216" s="28">
        <v>863915.9</v>
      </c>
      <c r="T216" s="28">
        <f t="shared" si="24"/>
        <v>160654279.12</v>
      </c>
    </row>
    <row r="217" spans="1:20" x14ac:dyDescent="0.2">
      <c r="A217" s="29" t="s">
        <v>337</v>
      </c>
      <c r="B217" s="30" t="s">
        <v>338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31">
        <v>0</v>
      </c>
      <c r="Q217" s="31">
        <v>0</v>
      </c>
      <c r="R217" s="32">
        <v>0</v>
      </c>
      <c r="S217" s="32">
        <v>0</v>
      </c>
      <c r="T217" s="28">
        <f t="shared" si="24"/>
        <v>0</v>
      </c>
    </row>
    <row r="218" spans="1:20" x14ac:dyDescent="0.2">
      <c r="A218" s="29" t="s">
        <v>339</v>
      </c>
      <c r="B218" s="30" t="s">
        <v>340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31">
        <v>0</v>
      </c>
      <c r="Q218" s="31">
        <v>0</v>
      </c>
      <c r="R218" s="32">
        <v>0</v>
      </c>
      <c r="S218" s="32">
        <v>0</v>
      </c>
      <c r="T218" s="28">
        <f t="shared" si="24"/>
        <v>0</v>
      </c>
    </row>
    <row r="219" spans="1:20" x14ac:dyDescent="0.2">
      <c r="A219" s="29" t="s">
        <v>341</v>
      </c>
      <c r="B219" s="30" t="s">
        <v>342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31">
        <v>117653931.5</v>
      </c>
      <c r="Q219" s="31">
        <v>0</v>
      </c>
      <c r="R219" s="32">
        <v>0</v>
      </c>
      <c r="S219" s="32">
        <v>0</v>
      </c>
      <c r="T219" s="28">
        <f t="shared" si="24"/>
        <v>117653931.5</v>
      </c>
    </row>
    <row r="220" spans="1:20" x14ac:dyDescent="0.2">
      <c r="A220" s="29" t="s">
        <v>343</v>
      </c>
      <c r="B220" s="30" t="s">
        <v>344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31">
        <v>0</v>
      </c>
      <c r="Q220" s="31">
        <v>0</v>
      </c>
      <c r="R220" s="32">
        <v>0</v>
      </c>
      <c r="S220" s="32">
        <v>0</v>
      </c>
      <c r="T220" s="28">
        <f t="shared" si="24"/>
        <v>0</v>
      </c>
    </row>
    <row r="221" spans="1:20" x14ac:dyDescent="0.2">
      <c r="A221" s="29" t="s">
        <v>345</v>
      </c>
      <c r="B221" s="30" t="s">
        <v>346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31">
        <v>42136431.719999999</v>
      </c>
      <c r="Q221" s="31">
        <v>0</v>
      </c>
      <c r="R221" s="32">
        <v>0</v>
      </c>
      <c r="S221" s="32">
        <v>863915.9</v>
      </c>
      <c r="T221" s="28">
        <f t="shared" si="24"/>
        <v>43000347.619999997</v>
      </c>
    </row>
    <row r="222" spans="1:20" x14ac:dyDescent="0.2">
      <c r="A222" s="29" t="s">
        <v>347</v>
      </c>
      <c r="B222" s="30" t="s">
        <v>348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31">
        <v>0</v>
      </c>
      <c r="Q222" s="31">
        <v>0</v>
      </c>
      <c r="R222" s="32">
        <v>0</v>
      </c>
      <c r="S222" s="32">
        <v>0</v>
      </c>
      <c r="T222" s="28">
        <f t="shared" si="24"/>
        <v>0</v>
      </c>
    </row>
    <row r="223" spans="1:20" x14ac:dyDescent="0.2">
      <c r="A223" s="29" t="s">
        <v>349</v>
      </c>
      <c r="B223" s="30" t="s">
        <v>350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31">
        <v>0</v>
      </c>
      <c r="Q223" s="31">
        <v>0</v>
      </c>
      <c r="R223" s="32">
        <v>0</v>
      </c>
      <c r="S223" s="32">
        <v>0</v>
      </c>
      <c r="T223" s="28">
        <f t="shared" si="24"/>
        <v>0</v>
      </c>
    </row>
    <row r="224" spans="1:20" x14ac:dyDescent="0.2">
      <c r="A224" s="29">
        <v>5518</v>
      </c>
      <c r="B224" s="39" t="s">
        <v>351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31">
        <v>0</v>
      </c>
      <c r="Q224" s="31">
        <v>0</v>
      </c>
      <c r="R224" s="31">
        <v>0</v>
      </c>
      <c r="S224" s="31">
        <v>0</v>
      </c>
      <c r="T224" s="28">
        <f t="shared" si="24"/>
        <v>0</v>
      </c>
    </row>
    <row r="225" spans="1:20" x14ac:dyDescent="0.2">
      <c r="A225" s="25" t="s">
        <v>352</v>
      </c>
      <c r="B225" s="26" t="s">
        <v>353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>
        <v>0</v>
      </c>
      <c r="Q225" s="28">
        <f>SUM(Q226:Q227)</f>
        <v>0</v>
      </c>
      <c r="R225" s="28">
        <v>0</v>
      </c>
      <c r="S225" s="28">
        <v>967221.47</v>
      </c>
      <c r="T225" s="28">
        <f t="shared" si="24"/>
        <v>967221.47</v>
      </c>
    </row>
    <row r="226" spans="1:20" x14ac:dyDescent="0.2">
      <c r="A226" s="29" t="s">
        <v>354</v>
      </c>
      <c r="B226" s="30" t="s">
        <v>355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31">
        <v>0</v>
      </c>
      <c r="Q226" s="31">
        <v>0</v>
      </c>
      <c r="R226" s="32">
        <v>0</v>
      </c>
      <c r="S226" s="32">
        <v>967221.47</v>
      </c>
      <c r="T226" s="28">
        <f t="shared" si="24"/>
        <v>967221.47</v>
      </c>
    </row>
    <row r="227" spans="1:20" x14ac:dyDescent="0.2">
      <c r="A227" s="29" t="s">
        <v>356</v>
      </c>
      <c r="B227" s="30" t="s">
        <v>357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31">
        <v>0</v>
      </c>
      <c r="Q227" s="31">
        <v>0</v>
      </c>
      <c r="R227" s="32">
        <v>0</v>
      </c>
      <c r="S227" s="32">
        <v>0</v>
      </c>
      <c r="T227" s="28">
        <f t="shared" si="24"/>
        <v>0</v>
      </c>
    </row>
    <row r="228" spans="1:20" x14ac:dyDescent="0.2">
      <c r="A228" s="29"/>
      <c r="B228" s="30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31"/>
      <c r="Q228" s="31"/>
      <c r="R228" s="32"/>
      <c r="S228" s="32"/>
      <c r="T228" s="32"/>
    </row>
    <row r="229" spans="1:20" x14ac:dyDescent="0.2">
      <c r="A229" s="25" t="s">
        <v>358</v>
      </c>
      <c r="B229" s="26" t="s">
        <v>359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8">
        <v>0</v>
      </c>
      <c r="Q229" s="28">
        <f>SUM(Q230:Q234)</f>
        <v>0</v>
      </c>
      <c r="R229" s="28">
        <v>0</v>
      </c>
      <c r="S229" s="28">
        <v>0</v>
      </c>
      <c r="T229" s="28">
        <f t="shared" ref="T229:T234" si="25">+P229+Q229+R229+S229</f>
        <v>0</v>
      </c>
    </row>
    <row r="230" spans="1:20" x14ac:dyDescent="0.2">
      <c r="A230" s="29" t="s">
        <v>360</v>
      </c>
      <c r="B230" s="30" t="s">
        <v>361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31">
        <v>0</v>
      </c>
      <c r="Q230" s="31">
        <v>0</v>
      </c>
      <c r="R230" s="32">
        <v>0</v>
      </c>
      <c r="S230" s="32">
        <v>0</v>
      </c>
      <c r="T230" s="28">
        <f t="shared" si="25"/>
        <v>0</v>
      </c>
    </row>
    <row r="231" spans="1:20" x14ac:dyDescent="0.2">
      <c r="A231" s="29" t="s">
        <v>362</v>
      </c>
      <c r="B231" s="30" t="s">
        <v>363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31">
        <v>0</v>
      </c>
      <c r="Q231" s="31">
        <v>0</v>
      </c>
      <c r="R231" s="32">
        <v>0</v>
      </c>
      <c r="S231" s="32">
        <v>0</v>
      </c>
      <c r="T231" s="28">
        <f t="shared" si="25"/>
        <v>0</v>
      </c>
    </row>
    <row r="232" spans="1:20" x14ac:dyDescent="0.2">
      <c r="A232" s="29" t="s">
        <v>364</v>
      </c>
      <c r="B232" s="30" t="s">
        <v>365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31">
        <v>0</v>
      </c>
      <c r="Q232" s="31">
        <v>0</v>
      </c>
      <c r="R232" s="32">
        <v>0</v>
      </c>
      <c r="S232" s="32">
        <v>0</v>
      </c>
      <c r="T232" s="28">
        <f t="shared" si="25"/>
        <v>0</v>
      </c>
    </row>
    <row r="233" spans="1:20" x14ac:dyDescent="0.2">
      <c r="A233" s="29" t="s">
        <v>366</v>
      </c>
      <c r="B233" s="30" t="s">
        <v>367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31">
        <v>0</v>
      </c>
      <c r="Q233" s="31">
        <v>0</v>
      </c>
      <c r="R233" s="32">
        <v>0</v>
      </c>
      <c r="S233" s="32">
        <v>0</v>
      </c>
      <c r="T233" s="28">
        <f t="shared" si="25"/>
        <v>0</v>
      </c>
    </row>
    <row r="234" spans="1:20" x14ac:dyDescent="0.2">
      <c r="A234" s="29" t="s">
        <v>368</v>
      </c>
      <c r="B234" s="30" t="s">
        <v>369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31">
        <v>0</v>
      </c>
      <c r="Q234" s="31">
        <v>0</v>
      </c>
      <c r="R234" s="32">
        <v>0</v>
      </c>
      <c r="S234" s="32">
        <v>0</v>
      </c>
      <c r="T234" s="28">
        <f t="shared" si="25"/>
        <v>0</v>
      </c>
    </row>
    <row r="235" spans="1:20" x14ac:dyDescent="0.2">
      <c r="A235" s="29"/>
      <c r="B235" s="30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31"/>
      <c r="Q235" s="31"/>
      <c r="R235" s="32"/>
      <c r="S235" s="32"/>
      <c r="T235" s="32"/>
    </row>
    <row r="236" spans="1:20" x14ac:dyDescent="0.2">
      <c r="A236" s="25" t="s">
        <v>370</v>
      </c>
      <c r="B236" s="26" t="s">
        <v>371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>
        <v>0</v>
      </c>
      <c r="Q236" s="28">
        <f>Q237</f>
        <v>0</v>
      </c>
      <c r="R236" s="28">
        <v>0</v>
      </c>
      <c r="S236" s="28">
        <v>0</v>
      </c>
      <c r="T236" s="28">
        <f t="shared" ref="T236:T237" si="26">+P236+Q236+R236+S236</f>
        <v>0</v>
      </c>
    </row>
    <row r="237" spans="1:20" x14ac:dyDescent="0.2">
      <c r="A237" s="29" t="s">
        <v>372</v>
      </c>
      <c r="B237" s="30" t="s">
        <v>371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31">
        <v>0</v>
      </c>
      <c r="Q237" s="31">
        <v>0</v>
      </c>
      <c r="R237" s="32">
        <v>0</v>
      </c>
      <c r="S237" s="32">
        <v>0</v>
      </c>
      <c r="T237" s="28">
        <f t="shared" si="26"/>
        <v>0</v>
      </c>
    </row>
    <row r="238" spans="1:20" x14ac:dyDescent="0.2">
      <c r="A238" s="29"/>
      <c r="B238" s="30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31"/>
      <c r="Q238" s="31"/>
      <c r="R238" s="32"/>
      <c r="S238" s="32"/>
      <c r="T238" s="32"/>
    </row>
    <row r="239" spans="1:20" x14ac:dyDescent="0.2">
      <c r="A239" s="25" t="s">
        <v>373</v>
      </c>
      <c r="B239" s="26" t="s">
        <v>374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>
        <v>0</v>
      </c>
      <c r="Q239" s="28">
        <f>Q240</f>
        <v>0</v>
      </c>
      <c r="R239" s="28">
        <v>0</v>
      </c>
      <c r="S239" s="28">
        <v>0</v>
      </c>
      <c r="T239" s="28">
        <f t="shared" ref="T239:T240" si="27">+P239+Q239+R239+S239</f>
        <v>0</v>
      </c>
    </row>
    <row r="240" spans="1:20" x14ac:dyDescent="0.2">
      <c r="A240" s="29" t="s">
        <v>375</v>
      </c>
      <c r="B240" s="30" t="s">
        <v>374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31">
        <v>0</v>
      </c>
      <c r="Q240" s="31">
        <v>0</v>
      </c>
      <c r="R240" s="32">
        <v>0</v>
      </c>
      <c r="S240" s="32">
        <v>0</v>
      </c>
      <c r="T240" s="28">
        <f t="shared" si="27"/>
        <v>0</v>
      </c>
    </row>
    <row r="241" spans="1:20" x14ac:dyDescent="0.2">
      <c r="A241" s="29"/>
      <c r="B241" s="30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31"/>
      <c r="Q241" s="31"/>
      <c r="R241" s="32"/>
      <c r="S241" s="32"/>
      <c r="T241" s="32"/>
    </row>
    <row r="242" spans="1:20" x14ac:dyDescent="0.2">
      <c r="A242" s="25" t="s">
        <v>376</v>
      </c>
      <c r="B242" s="26" t="s">
        <v>377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>
        <v>31595321.93</v>
      </c>
      <c r="Q242" s="28">
        <f>SUM(Q243:Q250)</f>
        <v>0</v>
      </c>
      <c r="R242" s="28">
        <v>0</v>
      </c>
      <c r="S242" s="28">
        <v>0</v>
      </c>
      <c r="T242" s="28">
        <f t="shared" ref="T242:T250" si="28">+P242+Q242+R242+S242</f>
        <v>31595321.93</v>
      </c>
    </row>
    <row r="243" spans="1:20" x14ac:dyDescent="0.2">
      <c r="A243" s="29" t="s">
        <v>378</v>
      </c>
      <c r="B243" s="30" t="s">
        <v>379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31">
        <v>31595321.93</v>
      </c>
      <c r="Q243" s="31">
        <v>0</v>
      </c>
      <c r="R243" s="32">
        <v>0</v>
      </c>
      <c r="S243" s="32">
        <v>0</v>
      </c>
      <c r="T243" s="28">
        <f t="shared" si="28"/>
        <v>31595321.93</v>
      </c>
    </row>
    <row r="244" spans="1:20" x14ac:dyDescent="0.2">
      <c r="A244" s="29" t="s">
        <v>380</v>
      </c>
      <c r="B244" s="30" t="s">
        <v>381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31">
        <v>0</v>
      </c>
      <c r="Q244" s="31">
        <v>0</v>
      </c>
      <c r="R244" s="32">
        <v>0</v>
      </c>
      <c r="S244" s="32">
        <v>0</v>
      </c>
      <c r="T244" s="28">
        <f t="shared" si="28"/>
        <v>0</v>
      </c>
    </row>
    <row r="245" spans="1:20" x14ac:dyDescent="0.2">
      <c r="A245" s="29" t="s">
        <v>382</v>
      </c>
      <c r="B245" s="30" t="s">
        <v>383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31">
        <v>0</v>
      </c>
      <c r="Q245" s="31">
        <v>0</v>
      </c>
      <c r="R245" s="32">
        <v>0</v>
      </c>
      <c r="S245" s="32">
        <v>0</v>
      </c>
      <c r="T245" s="28">
        <f t="shared" si="28"/>
        <v>0</v>
      </c>
    </row>
    <row r="246" spans="1:20" x14ac:dyDescent="0.2">
      <c r="A246" s="29" t="s">
        <v>384</v>
      </c>
      <c r="B246" s="30" t="s">
        <v>385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31">
        <v>0</v>
      </c>
      <c r="Q246" s="31">
        <v>0</v>
      </c>
      <c r="R246" s="32">
        <v>0</v>
      </c>
      <c r="S246" s="32">
        <v>0</v>
      </c>
      <c r="T246" s="28">
        <f t="shared" si="28"/>
        <v>0</v>
      </c>
    </row>
    <row r="247" spans="1:20" x14ac:dyDescent="0.2">
      <c r="A247" s="29" t="s">
        <v>386</v>
      </c>
      <c r="B247" s="30" t="s">
        <v>387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31">
        <v>0</v>
      </c>
      <c r="Q247" s="31">
        <v>0</v>
      </c>
      <c r="R247" s="32">
        <v>0</v>
      </c>
      <c r="S247" s="32">
        <v>0</v>
      </c>
      <c r="T247" s="28">
        <f t="shared" si="28"/>
        <v>0</v>
      </c>
    </row>
    <row r="248" spans="1:20" x14ac:dyDescent="0.2">
      <c r="A248" s="29" t="s">
        <v>388</v>
      </c>
      <c r="B248" s="30" t="s">
        <v>164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31">
        <v>0</v>
      </c>
      <c r="Q248" s="31">
        <v>0</v>
      </c>
      <c r="R248" s="32">
        <v>0</v>
      </c>
      <c r="S248" s="32">
        <v>0</v>
      </c>
      <c r="T248" s="28">
        <f t="shared" si="28"/>
        <v>0</v>
      </c>
    </row>
    <row r="249" spans="1:20" x14ac:dyDescent="0.2">
      <c r="A249" s="29" t="s">
        <v>389</v>
      </c>
      <c r="B249" s="30" t="s">
        <v>390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31">
        <v>0</v>
      </c>
      <c r="Q249" s="31">
        <v>0</v>
      </c>
      <c r="R249" s="32">
        <v>0</v>
      </c>
      <c r="S249" s="32">
        <v>0</v>
      </c>
      <c r="T249" s="28">
        <f t="shared" si="28"/>
        <v>0</v>
      </c>
    </row>
    <row r="250" spans="1:20" x14ac:dyDescent="0.2">
      <c r="A250" s="29" t="s">
        <v>391</v>
      </c>
      <c r="B250" s="30" t="s">
        <v>392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31">
        <v>0</v>
      </c>
      <c r="Q250" s="31">
        <v>0</v>
      </c>
      <c r="R250" s="32">
        <v>0</v>
      </c>
      <c r="S250" s="32">
        <v>0</v>
      </c>
      <c r="T250" s="28">
        <f t="shared" si="28"/>
        <v>0</v>
      </c>
    </row>
    <row r="251" spans="1:20" x14ac:dyDescent="0.2">
      <c r="A251" s="29"/>
      <c r="B251" s="30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31"/>
      <c r="Q251" s="31"/>
      <c r="R251" s="32"/>
      <c r="S251" s="32"/>
      <c r="T251" s="32"/>
    </row>
    <row r="252" spans="1:20" x14ac:dyDescent="0.2">
      <c r="A252" s="29">
        <v>5600</v>
      </c>
      <c r="B252" s="30" t="s">
        <v>393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40">
        <v>73800</v>
      </c>
      <c r="Q252" s="40">
        <f>Q253+Q254</f>
        <v>0</v>
      </c>
      <c r="R252" s="40">
        <v>0</v>
      </c>
      <c r="S252" s="40">
        <v>0</v>
      </c>
      <c r="T252" s="28">
        <f t="shared" ref="T252:T255" si="29">+P252+Q252+R252+S252</f>
        <v>73800</v>
      </c>
    </row>
    <row r="253" spans="1:20" x14ac:dyDescent="0.2">
      <c r="A253" s="29">
        <v>5610</v>
      </c>
      <c r="B253" s="30" t="s">
        <v>394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31">
        <v>0</v>
      </c>
      <c r="Q253" s="31">
        <v>0</v>
      </c>
      <c r="R253" s="32">
        <v>0</v>
      </c>
      <c r="S253" s="32">
        <v>0</v>
      </c>
      <c r="T253" s="28">
        <f t="shared" si="29"/>
        <v>0</v>
      </c>
    </row>
    <row r="254" spans="1:20" x14ac:dyDescent="0.2">
      <c r="A254" s="29">
        <v>5611</v>
      </c>
      <c r="B254" s="30" t="s">
        <v>395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31">
        <v>73800</v>
      </c>
      <c r="Q254" s="31">
        <v>0</v>
      </c>
      <c r="R254" s="32">
        <v>0</v>
      </c>
      <c r="S254" s="32">
        <v>0</v>
      </c>
      <c r="T254" s="28">
        <f t="shared" si="29"/>
        <v>73800</v>
      </c>
    </row>
    <row r="255" spans="1:20" x14ac:dyDescent="0.2">
      <c r="A255" s="41"/>
      <c r="B255" s="38" t="s">
        <v>396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28">
        <v>1266606582.27</v>
      </c>
      <c r="Q255" s="28">
        <f>Q109+Q140+Q182+Q195+Q215+Q252</f>
        <v>574670.03</v>
      </c>
      <c r="R255" s="28">
        <v>20783990.640000001</v>
      </c>
      <c r="S255" s="28">
        <v>59923780.640000001</v>
      </c>
      <c r="T255" s="28">
        <f t="shared" si="29"/>
        <v>1347889023.5800002</v>
      </c>
    </row>
    <row r="256" spans="1:20" x14ac:dyDescent="0.2">
      <c r="A256" s="42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31"/>
      <c r="Q256" s="31"/>
      <c r="R256" s="32"/>
      <c r="S256" s="32"/>
      <c r="T256" s="32"/>
    </row>
    <row r="257" spans="1:20" x14ac:dyDescent="0.2">
      <c r="A257" s="41"/>
      <c r="B257" s="38" t="s">
        <v>397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28">
        <v>-8121162.1600000001</v>
      </c>
      <c r="Q257" s="28">
        <f>Q106-Q255</f>
        <v>425540.85</v>
      </c>
      <c r="R257" s="28">
        <v>393401.8599999994</v>
      </c>
      <c r="S257" s="28">
        <v>-591480.65000000596</v>
      </c>
      <c r="T257" s="28">
        <f t="shared" ref="T257" si="30">+P257+Q257+R257+S257</f>
        <v>-7893700.1000000071</v>
      </c>
    </row>
    <row r="258" spans="1:20" ht="3" customHeight="1" x14ac:dyDescent="0.2">
      <c r="A258" s="43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5"/>
      <c r="R258" s="46"/>
      <c r="S258" s="46"/>
      <c r="T258" s="46"/>
    </row>
    <row r="263" spans="1:20" x14ac:dyDescent="0.2">
      <c r="A263" s="27"/>
      <c r="B263" s="44"/>
      <c r="C263" s="44"/>
      <c r="D263" s="47"/>
      <c r="E263" s="44"/>
      <c r="F263" s="44"/>
      <c r="H263" s="27"/>
      <c r="I263" s="27"/>
      <c r="J263" s="48"/>
      <c r="K263" s="27"/>
      <c r="L263" s="27"/>
      <c r="N263" s="44"/>
      <c r="O263" s="44"/>
      <c r="P263" s="44"/>
      <c r="Q263" s="49"/>
      <c r="R263" s="49"/>
      <c r="S263" s="49"/>
      <c r="T263" s="50"/>
    </row>
    <row r="264" spans="1:20" x14ac:dyDescent="0.2">
      <c r="D264" s="51"/>
      <c r="J264" s="51"/>
      <c r="Q264" s="52"/>
      <c r="R264" s="52"/>
      <c r="S264" s="52"/>
    </row>
    <row r="265" spans="1:20" x14ac:dyDescent="0.2">
      <c r="D265" s="51"/>
      <c r="J265" s="51"/>
      <c r="Q265" s="52"/>
      <c r="R265" s="52"/>
      <c r="S265" s="52"/>
    </row>
    <row r="266" spans="1:20" ht="15" x14ac:dyDescent="0.25">
      <c r="B266" t="s">
        <v>398</v>
      </c>
    </row>
    <row r="270" spans="1:20" ht="33.75" x14ac:dyDescent="0.2">
      <c r="F270" s="53" t="s">
        <v>399</v>
      </c>
      <c r="G270" s="53"/>
      <c r="H270" s="53"/>
      <c r="I270" s="53"/>
      <c r="J270" s="53"/>
      <c r="K270" s="53"/>
      <c r="L270" s="53"/>
      <c r="M270" s="53"/>
      <c r="N270" s="53"/>
      <c r="O270" s="54"/>
      <c r="P270" s="54"/>
    </row>
    <row r="271" spans="1:20" ht="33.75" x14ac:dyDescent="0.2">
      <c r="F271" s="53"/>
      <c r="G271" s="53"/>
      <c r="H271" s="53"/>
      <c r="I271" s="53"/>
      <c r="J271" s="53"/>
      <c r="K271" s="53"/>
      <c r="L271" s="53"/>
      <c r="M271" s="53"/>
      <c r="N271" s="53"/>
      <c r="O271" s="54"/>
      <c r="P271" s="54"/>
    </row>
    <row r="272" spans="1:20" ht="33.75" x14ac:dyDescent="0.2">
      <c r="F272" s="53"/>
      <c r="G272" s="53"/>
      <c r="H272" s="53"/>
      <c r="I272" s="53"/>
      <c r="J272" s="53"/>
      <c r="K272" s="53"/>
      <c r="L272" s="53"/>
      <c r="M272" s="53"/>
      <c r="N272" s="53"/>
      <c r="O272" s="54"/>
      <c r="P272" s="54"/>
    </row>
    <row r="273" spans="6:16" ht="33.75" x14ac:dyDescent="0.2">
      <c r="F273" s="53"/>
      <c r="G273" s="53"/>
      <c r="H273" s="53"/>
      <c r="I273" s="53"/>
      <c r="J273" s="53"/>
      <c r="K273" s="53"/>
      <c r="L273" s="53"/>
      <c r="M273" s="53"/>
      <c r="N273" s="53"/>
      <c r="O273" s="54"/>
      <c r="P273" s="54"/>
    </row>
  </sheetData>
  <mergeCells count="4">
    <mergeCell ref="A1:T1"/>
    <mergeCell ref="A2:T2"/>
    <mergeCell ref="A3:T3"/>
    <mergeCell ref="F270:N273"/>
  </mergeCells>
  <printOptions horizontalCentered="1"/>
  <pageMargins left="0.59055118110236227" right="0.47244094488188981" top="0.77" bottom="0.87" header="0.31496062992125984" footer="0.31496062992125984"/>
  <pageSetup scale="47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ACTIVIDADES</vt:lpstr>
      <vt:lpstr>'ESTADO DE ACTIVIDADES'!Área_de_impresión</vt:lpstr>
      <vt:lpstr>'ESTADO DE ACTIVIDADES'!Títulos_a_imprimir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Mendez</dc:creator>
  <cp:lastModifiedBy>Manuel Mendez</cp:lastModifiedBy>
  <cp:lastPrinted>2018-11-09T18:30:10Z</cp:lastPrinted>
  <dcterms:created xsi:type="dcterms:W3CDTF">2018-11-09T18:24:43Z</dcterms:created>
  <dcterms:modified xsi:type="dcterms:W3CDTF">2018-11-09T18:30:45Z</dcterms:modified>
</cp:coreProperties>
</file>