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resos-7\Desktop\ROBER\POA 2017 y 2018\"/>
    </mc:Choice>
  </mc:AlternateContent>
  <bookViews>
    <workbookView xWindow="0" yWindow="0" windowWidth="20400" windowHeight="7305" activeTab="1"/>
  </bookViews>
  <sheets>
    <sheet name="Caratula POA" sheetId="6" r:id="rId1"/>
    <sheet name="componentes POA" sheetId="1" r:id="rId2"/>
    <sheet name="beneficiarios" sheetId="16" r:id="rId3"/>
    <sheet name="FORMATO MIR" sheetId="12" r:id="rId4"/>
    <sheet name="Arbol de Problemas" sheetId="11" r:id="rId5"/>
    <sheet name="Arbol de Objetivos" sheetId="13" r:id="rId6"/>
    <sheet name="CRONOGRAMA" sheetId="4" state="hidden" r:id="rId7"/>
    <sheet name="Presupuesto de Egresos" sheetId="14" state="hidden" r:id="rId8"/>
    <sheet name="Egresos Ejercidos Reales" sheetId="15" state="hidden" r:id="rId9"/>
  </sheets>
  <definedNames>
    <definedName name="compo1">'componentes POA'!$B$44:$J$56</definedName>
    <definedName name="compo2">'componentes POA'!$B$101:$J$113</definedName>
    <definedName name="compo3">'componentes POA'!$B$158:$J$170</definedName>
    <definedName name="compo4">'componentes POA'!$B$215:$J$227</definedName>
    <definedName name="nombremes">'componentes POA'!$E$231:$F$242</definedName>
  </definedNames>
  <calcPr calcId="152511"/>
</workbook>
</file>

<file path=xl/calcChain.xml><?xml version="1.0" encoding="utf-8"?>
<calcChain xmlns="http://schemas.openxmlformats.org/spreadsheetml/2006/main">
  <c r="C20" i="12" l="1"/>
  <c r="A30" i="16" l="1"/>
  <c r="N35" i="16"/>
  <c r="J177" i="1" s="1"/>
  <c r="N34" i="16"/>
  <c r="J176" i="1" s="1"/>
  <c r="N33" i="16"/>
  <c r="J175" i="1" s="1"/>
  <c r="N32" i="16"/>
  <c r="J174" i="1" s="1"/>
  <c r="A22" i="16"/>
  <c r="N27" i="16"/>
  <c r="J120" i="1" s="1"/>
  <c r="N26" i="16"/>
  <c r="J119" i="1" s="1"/>
  <c r="N25" i="16"/>
  <c r="J118" i="1" s="1"/>
  <c r="N24" i="16"/>
  <c r="J117" i="1" s="1"/>
  <c r="A14" i="16"/>
  <c r="N19" i="16"/>
  <c r="J63" i="1" s="1"/>
  <c r="N18" i="16"/>
  <c r="J62" i="1" s="1"/>
  <c r="N17" i="16"/>
  <c r="J61" i="1" s="1"/>
  <c r="N16" i="16"/>
  <c r="J60" i="1" s="1"/>
  <c r="A6" i="16"/>
  <c r="N11" i="16"/>
  <c r="J6" i="1" s="1"/>
  <c r="N10" i="16"/>
  <c r="J5" i="1" s="1"/>
  <c r="N9" i="16"/>
  <c r="J4" i="1" s="1"/>
  <c r="N8" i="16"/>
  <c r="J3" i="1" s="1"/>
  <c r="A2" i="16"/>
  <c r="C6" i="15"/>
  <c r="A2" i="13"/>
  <c r="P62" i="15"/>
  <c r="P61" i="15"/>
  <c r="P60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P58" i="15"/>
  <c r="P57" i="15"/>
  <c r="P56" i="15"/>
  <c r="P55" i="15"/>
  <c r="P54" i="15"/>
  <c r="P53" i="15"/>
  <c r="P52" i="15"/>
  <c r="P51" i="15"/>
  <c r="P50" i="15"/>
  <c r="P49" i="15"/>
  <c r="P48" i="15" s="1"/>
  <c r="O48" i="15"/>
  <c r="N48" i="15"/>
  <c r="M48" i="15"/>
  <c r="L48" i="15"/>
  <c r="K48" i="15"/>
  <c r="J48" i="15"/>
  <c r="I48" i="15"/>
  <c r="H48" i="15"/>
  <c r="G48" i="15"/>
  <c r="F48" i="15"/>
  <c r="E48" i="15"/>
  <c r="D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 s="1"/>
  <c r="O26" i="15"/>
  <c r="N26" i="15"/>
  <c r="M26" i="15"/>
  <c r="L26" i="15"/>
  <c r="K26" i="15"/>
  <c r="J26" i="15"/>
  <c r="I26" i="15"/>
  <c r="H26" i="15"/>
  <c r="G26" i="15"/>
  <c r="F26" i="15"/>
  <c r="E26" i="15"/>
  <c r="D26" i="15"/>
  <c r="P25" i="15"/>
  <c r="P24" i="15"/>
  <c r="P23" i="15"/>
  <c r="P22" i="15"/>
  <c r="P21" i="15"/>
  <c r="P20" i="15"/>
  <c r="P19" i="15"/>
  <c r="P18" i="15"/>
  <c r="P17" i="15"/>
  <c r="P16" i="15" s="1"/>
  <c r="O16" i="15"/>
  <c r="N16" i="15"/>
  <c r="M16" i="15"/>
  <c r="L16" i="15"/>
  <c r="K16" i="15"/>
  <c r="J16" i="15"/>
  <c r="I16" i="15"/>
  <c r="H16" i="15"/>
  <c r="G16" i="15"/>
  <c r="F16" i="15"/>
  <c r="E16" i="15"/>
  <c r="D16" i="15"/>
  <c r="P15" i="15"/>
  <c r="P14" i="15"/>
  <c r="P13" i="15"/>
  <c r="P12" i="15"/>
  <c r="P11" i="15"/>
  <c r="P10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P62" i="14"/>
  <c r="P61" i="14"/>
  <c r="P60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P58" i="14"/>
  <c r="P57" i="14"/>
  <c r="P56" i="14"/>
  <c r="P55" i="14"/>
  <c r="P54" i="14"/>
  <c r="P53" i="14"/>
  <c r="P52" i="14"/>
  <c r="P51" i="14"/>
  <c r="P50" i="14"/>
  <c r="P49" i="14"/>
  <c r="P48" i="14" s="1"/>
  <c r="O48" i="14"/>
  <c r="N48" i="14"/>
  <c r="M48" i="14"/>
  <c r="L48" i="14"/>
  <c r="K48" i="14"/>
  <c r="J48" i="14"/>
  <c r="I48" i="14"/>
  <c r="H48" i="14"/>
  <c r="G48" i="14"/>
  <c r="F48" i="14"/>
  <c r="E48" i="14"/>
  <c r="D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 s="1"/>
  <c r="O26" i="14"/>
  <c r="N26" i="14"/>
  <c r="M26" i="14"/>
  <c r="L26" i="14"/>
  <c r="K26" i="14"/>
  <c r="J26" i="14"/>
  <c r="I26" i="14"/>
  <c r="H26" i="14"/>
  <c r="G26" i="14"/>
  <c r="F26" i="14"/>
  <c r="E26" i="14"/>
  <c r="D26" i="14"/>
  <c r="P25" i="14"/>
  <c r="P24" i="14"/>
  <c r="P23" i="14"/>
  <c r="P22" i="14"/>
  <c r="P21" i="14"/>
  <c r="P20" i="14"/>
  <c r="P19" i="14"/>
  <c r="P18" i="14"/>
  <c r="P17" i="14"/>
  <c r="P16" i="14" s="1"/>
  <c r="O16" i="14"/>
  <c r="N16" i="14"/>
  <c r="M16" i="14"/>
  <c r="L16" i="14"/>
  <c r="K16" i="14"/>
  <c r="J16" i="14"/>
  <c r="I16" i="14"/>
  <c r="H16" i="14"/>
  <c r="G16" i="14"/>
  <c r="F16" i="14"/>
  <c r="E16" i="14"/>
  <c r="D16" i="14"/>
  <c r="P15" i="14"/>
  <c r="P14" i="14"/>
  <c r="P13" i="14"/>
  <c r="P12" i="14"/>
  <c r="P11" i="14"/>
  <c r="P10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A2" i="11"/>
  <c r="A2" i="4"/>
  <c r="H18" i="12"/>
  <c r="H19" i="12"/>
  <c r="H20" i="12"/>
  <c r="H21" i="12"/>
  <c r="C21" i="12"/>
  <c r="B21" i="12"/>
  <c r="B20" i="12"/>
  <c r="C18" i="12"/>
  <c r="C19" i="12"/>
  <c r="B19" i="12"/>
  <c r="B18" i="12"/>
  <c r="B12" i="12"/>
  <c r="B10" i="12"/>
  <c r="F45" i="6"/>
  <c r="A47" i="6"/>
  <c r="A18" i="12" s="1"/>
  <c r="D47" i="6"/>
  <c r="F47" i="6"/>
  <c r="A48" i="6"/>
  <c r="A19" i="12" s="1"/>
  <c r="D48" i="6"/>
  <c r="F48" i="6"/>
  <c r="A49" i="6"/>
  <c r="A20" i="12" s="1"/>
  <c r="D49" i="6"/>
  <c r="F49" i="6"/>
  <c r="A50" i="6"/>
  <c r="A21" i="12" s="1"/>
  <c r="D50" i="6"/>
  <c r="F50" i="6"/>
  <c r="A54" i="6"/>
  <c r="A55" i="6"/>
  <c r="A56" i="6"/>
  <c r="A57" i="6"/>
  <c r="D58" i="6"/>
  <c r="A7" i="6"/>
  <c r="C29" i="4"/>
  <c r="C23" i="4"/>
  <c r="C17" i="4"/>
  <c r="D172" i="1"/>
  <c r="D115" i="1"/>
  <c r="D58" i="1"/>
  <c r="D1" i="1"/>
  <c r="C11" i="4" s="1"/>
  <c r="D63" i="14" l="1"/>
  <c r="B30" i="6" s="1"/>
  <c r="F63" i="14"/>
  <c r="B32" i="6" s="1"/>
  <c r="H63" i="14"/>
  <c r="B34" i="6" s="1"/>
  <c r="J63" i="14"/>
  <c r="B36" i="6" s="1"/>
  <c r="L63" i="14"/>
  <c r="B38" i="6" s="1"/>
  <c r="N63" i="14"/>
  <c r="B40" i="6" s="1"/>
  <c r="P63" i="14"/>
  <c r="D23" i="6" s="1"/>
  <c r="D63" i="15"/>
  <c r="D30" i="6" s="1"/>
  <c r="F63" i="15"/>
  <c r="D32" i="6" s="1"/>
  <c r="H63" i="15"/>
  <c r="D34" i="6" s="1"/>
  <c r="J63" i="15"/>
  <c r="D36" i="6" s="1"/>
  <c r="L63" i="15"/>
  <c r="D38" i="6" s="1"/>
  <c r="N63" i="15"/>
  <c r="D40" i="6" s="1"/>
  <c r="P63" i="15"/>
  <c r="I23" i="6" s="1"/>
  <c r="F31" i="13"/>
  <c r="E63" i="14"/>
  <c r="B31" i="6" s="1"/>
  <c r="G63" i="14"/>
  <c r="B33" i="6" s="1"/>
  <c r="I63" i="14"/>
  <c r="B35" i="6" s="1"/>
  <c r="K63" i="14"/>
  <c r="B37" i="6" s="1"/>
  <c r="M63" i="14"/>
  <c r="B39" i="6" s="1"/>
  <c r="O63" i="14"/>
  <c r="B41" i="6" s="1"/>
  <c r="E63" i="15"/>
  <c r="D31" i="6" s="1"/>
  <c r="G63" i="15"/>
  <c r="D33" i="6" s="1"/>
  <c r="I63" i="15"/>
  <c r="D35" i="6" s="1"/>
  <c r="K63" i="15"/>
  <c r="D37" i="6" s="1"/>
  <c r="M63" i="15"/>
  <c r="D39" i="6" s="1"/>
  <c r="O63" i="15"/>
  <c r="D41" i="6" s="1"/>
  <c r="D31" i="13"/>
  <c r="H31" i="13"/>
  <c r="B31" i="13"/>
  <c r="D42" i="6" l="1"/>
  <c r="D227" i="1"/>
  <c r="C227" i="1"/>
  <c r="G215" i="1"/>
  <c r="F215" i="1"/>
  <c r="D170" i="1"/>
  <c r="C170" i="1"/>
  <c r="G158" i="1"/>
  <c r="F158" i="1"/>
  <c r="D113" i="1"/>
  <c r="C113" i="1"/>
  <c r="G101" i="1"/>
  <c r="F101" i="1"/>
  <c r="D56" i="1"/>
  <c r="C56" i="1"/>
  <c r="G44" i="1"/>
  <c r="F44" i="1"/>
  <c r="G45" i="1" l="1"/>
  <c r="G46" i="1" s="1"/>
  <c r="G102" i="1"/>
  <c r="G103" i="1" s="1"/>
  <c r="G159" i="1"/>
  <c r="G160" i="1" s="1"/>
  <c r="G216" i="1"/>
  <c r="G217" i="1" s="1"/>
  <c r="F45" i="1"/>
  <c r="F46" i="1" s="1"/>
  <c r="F102" i="1"/>
  <c r="F103" i="1" s="1"/>
  <c r="F159" i="1"/>
  <c r="G49" i="6" s="1"/>
  <c r="F216" i="1"/>
  <c r="F217" i="1" s="1"/>
  <c r="F160" i="1"/>
  <c r="I49" i="6" l="1"/>
  <c r="I47" i="6"/>
  <c r="G47" i="6"/>
  <c r="G48" i="6"/>
  <c r="B42" i="6"/>
  <c r="I50" i="6"/>
  <c r="I48" i="6"/>
  <c r="G50" i="6"/>
  <c r="F218" i="1"/>
  <c r="F161" i="1"/>
  <c r="F104" i="1"/>
  <c r="G47" i="1"/>
  <c r="F47" i="1"/>
  <c r="G218" i="1"/>
  <c r="G161" i="1"/>
  <c r="G104" i="1"/>
  <c r="D25" i="6" l="1"/>
  <c r="G105" i="1"/>
  <c r="G162" i="1"/>
  <c r="G219" i="1"/>
  <c r="F48" i="1"/>
  <c r="G48" i="1"/>
  <c r="F105" i="1"/>
  <c r="F162" i="1"/>
  <c r="F219" i="1"/>
  <c r="F220" i="1" l="1"/>
  <c r="F163" i="1"/>
  <c r="F106" i="1"/>
  <c r="G49" i="1"/>
  <c r="F49" i="1"/>
  <c r="G220" i="1"/>
  <c r="G163" i="1"/>
  <c r="G106" i="1"/>
  <c r="G107" i="1" l="1"/>
  <c r="G164" i="1"/>
  <c r="G221" i="1"/>
  <c r="F50" i="1"/>
  <c r="G50" i="1"/>
  <c r="F107" i="1"/>
  <c r="F164" i="1"/>
  <c r="F221" i="1"/>
  <c r="F222" i="1" l="1"/>
  <c r="F165" i="1"/>
  <c r="F108" i="1"/>
  <c r="G51" i="1"/>
  <c r="F51" i="1"/>
  <c r="G222" i="1"/>
  <c r="G165" i="1"/>
  <c r="G108" i="1"/>
  <c r="G109" i="1" l="1"/>
  <c r="G166" i="1"/>
  <c r="G223" i="1"/>
  <c r="F52" i="1"/>
  <c r="G52" i="1"/>
  <c r="F109" i="1"/>
  <c r="F166" i="1"/>
  <c r="F223" i="1"/>
  <c r="F224" i="1" l="1"/>
  <c r="F167" i="1"/>
  <c r="F110" i="1"/>
  <c r="G53" i="1"/>
  <c r="F53" i="1"/>
  <c r="G224" i="1"/>
  <c r="G167" i="1"/>
  <c r="G110" i="1"/>
  <c r="G111" i="1" l="1"/>
  <c r="G168" i="1"/>
  <c r="G225" i="1"/>
  <c r="F54" i="1"/>
  <c r="G54" i="1"/>
  <c r="F111" i="1"/>
  <c r="F168" i="1"/>
  <c r="F225" i="1"/>
  <c r="F226" i="1" l="1"/>
  <c r="F169" i="1"/>
  <c r="F112" i="1"/>
  <c r="G55" i="1"/>
  <c r="F55" i="1"/>
  <c r="G226" i="1"/>
  <c r="G169" i="1"/>
  <c r="G112" i="1"/>
  <c r="G113" i="1" l="1"/>
  <c r="G170" i="1"/>
  <c r="G227" i="1"/>
  <c r="F56" i="1"/>
  <c r="I55" i="1" s="1"/>
  <c r="G56" i="1"/>
  <c r="F113" i="1"/>
  <c r="I112" i="1" s="1"/>
  <c r="I113" i="1" s="1"/>
  <c r="F170" i="1"/>
  <c r="J169" i="1" s="1"/>
  <c r="J170" i="1" s="1"/>
  <c r="F227" i="1"/>
  <c r="J226" i="1" l="1"/>
  <c r="J227" i="1" s="1"/>
  <c r="I226" i="1"/>
  <c r="I227" i="1" s="1"/>
  <c r="I169" i="1"/>
  <c r="I170" i="1" s="1"/>
  <c r="J55" i="1"/>
  <c r="I216" i="1"/>
  <c r="J215" i="1"/>
  <c r="J216" i="1"/>
  <c r="I215" i="1"/>
  <c r="I217" i="1"/>
  <c r="J217" i="1"/>
  <c r="J218" i="1"/>
  <c r="I218" i="1"/>
  <c r="I219" i="1"/>
  <c r="J219" i="1"/>
  <c r="J220" i="1"/>
  <c r="I220" i="1"/>
  <c r="I221" i="1"/>
  <c r="J221" i="1"/>
  <c r="J222" i="1"/>
  <c r="I222" i="1"/>
  <c r="I223" i="1"/>
  <c r="J223" i="1"/>
  <c r="J224" i="1"/>
  <c r="I224" i="1"/>
  <c r="I225" i="1"/>
  <c r="J225" i="1"/>
  <c r="I159" i="1"/>
  <c r="J158" i="1"/>
  <c r="J159" i="1"/>
  <c r="I158" i="1"/>
  <c r="I160" i="1"/>
  <c r="J160" i="1"/>
  <c r="J161" i="1"/>
  <c r="I161" i="1"/>
  <c r="I162" i="1"/>
  <c r="J162" i="1"/>
  <c r="J163" i="1"/>
  <c r="I163" i="1"/>
  <c r="I164" i="1"/>
  <c r="J164" i="1"/>
  <c r="J165" i="1"/>
  <c r="I165" i="1"/>
  <c r="I166" i="1"/>
  <c r="J166" i="1"/>
  <c r="J167" i="1"/>
  <c r="I167" i="1"/>
  <c r="I168" i="1"/>
  <c r="J168" i="1"/>
  <c r="I102" i="1"/>
  <c r="J101" i="1"/>
  <c r="J102" i="1"/>
  <c r="I101" i="1"/>
  <c r="I103" i="1"/>
  <c r="J103" i="1"/>
  <c r="J104" i="1"/>
  <c r="I104" i="1"/>
  <c r="I105" i="1"/>
  <c r="J105" i="1"/>
  <c r="J106" i="1"/>
  <c r="I106" i="1"/>
  <c r="I107" i="1"/>
  <c r="J107" i="1"/>
  <c r="J108" i="1"/>
  <c r="I108" i="1"/>
  <c r="I109" i="1"/>
  <c r="J109" i="1"/>
  <c r="J110" i="1"/>
  <c r="I110" i="1"/>
  <c r="I111" i="1"/>
  <c r="J111" i="1"/>
  <c r="I45" i="1"/>
  <c r="I31" i="6" s="1"/>
  <c r="J45" i="1"/>
  <c r="I44" i="1"/>
  <c r="J44" i="1"/>
  <c r="J30" i="6" s="1"/>
  <c r="J46" i="1"/>
  <c r="I46" i="1"/>
  <c r="I47" i="1"/>
  <c r="J47" i="1"/>
  <c r="J48" i="1"/>
  <c r="I48" i="1"/>
  <c r="I49" i="1"/>
  <c r="J49" i="1"/>
  <c r="J50" i="1"/>
  <c r="I50" i="1"/>
  <c r="I51" i="1"/>
  <c r="J51" i="1"/>
  <c r="J52" i="1"/>
  <c r="I52" i="1"/>
  <c r="I53" i="1"/>
  <c r="J53" i="1"/>
  <c r="J54" i="1"/>
  <c r="I54" i="1"/>
  <c r="I56" i="1"/>
  <c r="J112" i="1"/>
  <c r="J113" i="1" s="1"/>
  <c r="I40" i="6" l="1"/>
  <c r="I38" i="6"/>
  <c r="I36" i="6"/>
  <c r="I34" i="6"/>
  <c r="I32" i="6"/>
  <c r="J39" i="6"/>
  <c r="J37" i="6"/>
  <c r="J35" i="6"/>
  <c r="J33" i="6"/>
  <c r="J31" i="6"/>
  <c r="J40" i="6"/>
  <c r="I39" i="6"/>
  <c r="J38" i="6"/>
  <c r="I37" i="6"/>
  <c r="J36" i="6"/>
  <c r="I35" i="6"/>
  <c r="J34" i="6"/>
  <c r="I33" i="6"/>
  <c r="J32" i="6"/>
  <c r="I30" i="6"/>
  <c r="J56" i="1"/>
  <c r="J41" i="6"/>
  <c r="J42" i="6" s="1"/>
  <c r="I41" i="6"/>
  <c r="I42" i="6" s="1"/>
  <c r="C6" i="14"/>
</calcChain>
</file>

<file path=xl/sharedStrings.xml><?xml version="1.0" encoding="utf-8"?>
<sst xmlns="http://schemas.openxmlformats.org/spreadsheetml/2006/main" count="589" uniqueCount="304">
  <si>
    <t>Presupuesto Anual Municipal Asignado</t>
  </si>
  <si>
    <t>Presupuesto Anual Municipal Ejercido</t>
  </si>
  <si>
    <t>Porcetanje de Avance</t>
  </si>
  <si>
    <t>Avance Presupuestal Anual</t>
  </si>
  <si>
    <t>Fecha</t>
  </si>
  <si>
    <t>Presupuesto</t>
  </si>
  <si>
    <t>Ejercido</t>
  </si>
  <si>
    <t>Avance</t>
  </si>
  <si>
    <t>Acumulado Anual</t>
  </si>
  <si>
    <t>Componente</t>
  </si>
  <si>
    <t>Uso del Tiempo</t>
  </si>
  <si>
    <t>Nombre</t>
  </si>
  <si>
    <t>Eje</t>
  </si>
  <si>
    <t>Programa</t>
  </si>
  <si>
    <t>Fecha de inicio</t>
  </si>
  <si>
    <t>Fecha de Termino</t>
  </si>
  <si>
    <t>Ultima Actualizacion</t>
  </si>
  <si>
    <t>Actividades</t>
  </si>
  <si>
    <t>Valor Inicial</t>
  </si>
  <si>
    <t>Valor Actual</t>
  </si>
  <si>
    <t>Avance Acum</t>
  </si>
  <si>
    <t>% Anual</t>
  </si>
  <si>
    <t>% de Avance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</si>
  <si>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</si>
  <si>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</si>
  <si>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</si>
  <si>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</si>
  <si>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</si>
  <si>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</si>
  <si>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</si>
  <si>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</si>
  <si>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</si>
  <si>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</si>
  <si>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</si>
  <si>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</si>
  <si>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Proyectos</t>
  </si>
  <si>
    <t>Fines u</t>
  </si>
  <si>
    <t>Objetivos</t>
  </si>
  <si>
    <t xml:space="preserve">Componente 1: </t>
  </si>
  <si>
    <t xml:space="preserve">Componente 2: </t>
  </si>
  <si>
    <t>Componente 3:</t>
  </si>
  <si>
    <t>Componente 4:</t>
  </si>
  <si>
    <t>PROYECTO</t>
  </si>
  <si>
    <t>ACTIVIDADES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</si>
  <si>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</si>
  <si>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</si>
  <si>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</si>
  <si>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</si>
  <si>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</si>
  <si>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</si>
  <si>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</si>
  <si>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</si>
  <si>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</si>
  <si>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</si>
  <si>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</si>
  <si>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</si>
  <si>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</si>
  <si>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E.1.1</t>
  </si>
  <si>
    <t>COMPONENTE 1</t>
  </si>
  <si>
    <t>COMPONENTE 2</t>
  </si>
  <si>
    <t>COMPONENTE 3</t>
  </si>
  <si>
    <t>COMPONENTE 4</t>
  </si>
  <si>
    <t>OTRAS ACTIVIDADES</t>
  </si>
  <si>
    <t>Avance de Pronóstico Total</t>
  </si>
  <si>
    <t>Avance de Pronóstico</t>
  </si>
  <si>
    <t>Pronóstico</t>
  </si>
  <si>
    <t>Pron. Acum</t>
  </si>
  <si>
    <t>Tipo de Indicador:</t>
  </si>
  <si>
    <t>1  Eficacia</t>
  </si>
  <si>
    <t>Misión</t>
  </si>
  <si>
    <t>Visión</t>
  </si>
  <si>
    <t>Descripción</t>
  </si>
  <si>
    <t xml:space="preserve">3  Economía </t>
  </si>
  <si>
    <t>Ultima Actualización</t>
  </si>
  <si>
    <t>Unidad de Medida:</t>
  </si>
  <si>
    <t>Mes:</t>
  </si>
  <si>
    <t>Septiembre</t>
  </si>
  <si>
    <t>Avance Real</t>
  </si>
  <si>
    <t xml:space="preserve">Nombre de Indicador:   </t>
  </si>
  <si>
    <t>1 Ciudadanos</t>
  </si>
  <si>
    <t>Tipo de Indicador</t>
  </si>
  <si>
    <t>2  Mujeres</t>
  </si>
  <si>
    <t>Indicadores:</t>
  </si>
  <si>
    <t>Direccion:</t>
  </si>
  <si>
    <t>Dir. General:</t>
  </si>
  <si>
    <t>2  Eficiencia</t>
  </si>
  <si>
    <t>meses</t>
  </si>
  <si>
    <t>3  Niños</t>
  </si>
  <si>
    <t>4  Adultos Mayores</t>
  </si>
  <si>
    <t>FIN</t>
  </si>
  <si>
    <t>PROPOSITO</t>
  </si>
  <si>
    <t>SUPUESTOS</t>
  </si>
  <si>
    <t>H. AYUNTAMIENTO DE TONALA JALISCO</t>
  </si>
  <si>
    <t>EFECTOS</t>
  </si>
  <si>
    <t>CAUSAS</t>
  </si>
  <si>
    <t>DIRECCION</t>
  </si>
  <si>
    <t>PROGRAMA PMD</t>
  </si>
  <si>
    <t>PLAN MUNICIPAL</t>
  </si>
  <si>
    <t>TIPO</t>
  </si>
  <si>
    <t>DESCRIPCION</t>
  </si>
  <si>
    <t>NOMBRE INDICADOR</t>
  </si>
  <si>
    <t>METODO DE CALCULO</t>
  </si>
  <si>
    <t>FRECUENCIA DE MEDICION</t>
  </si>
  <si>
    <t>MEDIOS DE VERIFICACION</t>
  </si>
  <si>
    <t>TEMPORALIDAD</t>
  </si>
  <si>
    <t>TIPO DE INDICADOR</t>
  </si>
  <si>
    <t>ANUAL</t>
  </si>
  <si>
    <t>4 Eficiencia</t>
  </si>
  <si>
    <t>5 Calidad</t>
  </si>
  <si>
    <t>6 Equidad</t>
  </si>
  <si>
    <t>1 Eficacia</t>
  </si>
  <si>
    <t>2 Cobertura</t>
  </si>
  <si>
    <t>3 Impacto</t>
  </si>
  <si>
    <t>1  Estrategico</t>
  </si>
  <si>
    <t>2  Gestion</t>
  </si>
  <si>
    <t>1 Estrategico</t>
  </si>
  <si>
    <t>DIR. DE PROGRAMACION Y PRESUPUESTOS</t>
  </si>
  <si>
    <t>DEPENDENCIA</t>
  </si>
  <si>
    <t>No. Cuenta</t>
  </si>
  <si>
    <t>Concepto</t>
  </si>
  <si>
    <t>Septimbre</t>
  </si>
  <si>
    <t>1100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</si>
  <si>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</si>
  <si>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</si>
  <si>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</si>
  <si>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</si>
  <si>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</si>
  <si>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2000 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</si>
  <si>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</si>
  <si>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</si>
  <si>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</si>
  <si>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</si>
  <si>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</si>
  <si>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</si>
  <si>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</si>
  <si>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</si>
  <si>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3000 Servicios Generales</t>
  </si>
  <si>
    <t>Servicos Basicos</t>
  </si>
  <si>
    <t>Servicios de Arrendamientos</t>
  </si>
  <si>
    <t>Servicios Profesionales, Cientificos, Técnicos y Otros Servicios</t>
  </si>
  <si>
    <t>Servicios Financieros, Bancarios y Comerciales</t>
  </si>
  <si>
    <t>Servicios de Instalación, Reparación, Mantenimiento y Conservación</t>
  </si>
  <si>
    <t>Servicios de Comunicaón Social y Publicidad</t>
  </si>
  <si>
    <t>Servicios de Traslado y Viáticos</t>
  </si>
  <si>
    <t>Servicios Oficiales</t>
  </si>
  <si>
    <t>Otros Servicios Generales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</si>
  <si>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</si>
  <si>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</si>
  <si>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</si>
  <si>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</si>
  <si>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</si>
  <si>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</si>
  <si>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</si>
  <si>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</si>
  <si>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</si>
  <si>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</si>
  <si>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5000 Bienes Muebles, Inmuebles e Intangibles</t>
  </si>
  <si>
    <t>Mobiliario y Equipo de Administració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</si>
  <si>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</si>
  <si>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</si>
  <si>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</si>
  <si>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</si>
  <si>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</si>
  <si>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</si>
  <si>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</si>
  <si>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</si>
  <si>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6000 Inversión Pública</t>
  </si>
  <si>
    <t>Obra Pública en Bienes de Dominio Público</t>
  </si>
  <si>
    <t>TOTAL GENERAL</t>
  </si>
  <si>
    <t>5111-000-000</t>
  </si>
  <si>
    <t>5112-000-000</t>
  </si>
  <si>
    <t>5113-000-000</t>
  </si>
  <si>
    <t>5114-000-000</t>
  </si>
  <si>
    <t>5115-000-000</t>
  </si>
  <si>
    <t>5121-000-000</t>
  </si>
  <si>
    <t>5122-000-000</t>
  </si>
  <si>
    <t>5124-000-000</t>
  </si>
  <si>
    <t>5125-000-000</t>
  </si>
  <si>
    <t>5126-000-000</t>
  </si>
  <si>
    <t>5127-000-000</t>
  </si>
  <si>
    <t>5129-000-000</t>
  </si>
  <si>
    <t>5131-000-000</t>
  </si>
  <si>
    <t>5132-000-000</t>
  </si>
  <si>
    <t>5133-000-000</t>
  </si>
  <si>
    <t>5134-000-000</t>
  </si>
  <si>
    <t>5135-000-000</t>
  </si>
  <si>
    <t>5136-000-000</t>
  </si>
  <si>
    <t>5137-000-000</t>
  </si>
  <si>
    <t>5138-000-000</t>
  </si>
  <si>
    <t>5139-000-000</t>
  </si>
  <si>
    <t>1241-000-000</t>
  </si>
  <si>
    <t>1242-000-000</t>
  </si>
  <si>
    <t>1243-000-000</t>
  </si>
  <si>
    <t>1244-000-000</t>
  </si>
  <si>
    <t>1245-000-000</t>
  </si>
  <si>
    <t>1246-000-000</t>
  </si>
  <si>
    <t>1250-000-000</t>
  </si>
  <si>
    <t>1230-000-000</t>
  </si>
  <si>
    <t>FINES</t>
  </si>
  <si>
    <t>MEDIOS</t>
  </si>
  <si>
    <t>2 Mujeres</t>
  </si>
  <si>
    <t>3 Niños</t>
  </si>
  <si>
    <t>4 Adultos Mayores</t>
  </si>
  <si>
    <t>Beneficiarios:</t>
  </si>
  <si>
    <t>H. AYUNTAMIENTO DE TONALA</t>
  </si>
  <si>
    <t>CRONOGRAMA DE ACTIVIDADES 2016</t>
  </si>
  <si>
    <t>ESTIMACION DE EGRESOS PARA EL EJERCICIO 2016</t>
  </si>
  <si>
    <t>EGRESOS EJERCIDOS EJERCICIO 2016</t>
  </si>
  <si>
    <t>Próposito</t>
  </si>
  <si>
    <t>Tipo de Indicador Próposito:</t>
  </si>
  <si>
    <t>desgloce de beneficiarios 2018</t>
  </si>
  <si>
    <t>MATRIZ DE INDICADORES DE RESULTADOS 2018</t>
  </si>
  <si>
    <t>ARBOL DE PROBLEMAS 2018</t>
  </si>
  <si>
    <t>ARBOL DE OBJETIVOS 2018</t>
  </si>
  <si>
    <t xml:space="preserve">Dirección de Tecnologías de la Información </t>
  </si>
  <si>
    <t>Dirección General de Administración y Desarrollo Humano</t>
  </si>
  <si>
    <t xml:space="preserve">Ser un área estratégica en la administración municipal que sea capaz de prestar servicios de tecnología, innovación y desarrollo de software a todas las dependencias y unidades adscritas a la administración pública municipal. </t>
  </si>
  <si>
    <t xml:space="preserve">Innovar y mantener en funcionamiento adecuado las redes, la telefónica y los servicios de telecomunicaciones. </t>
  </si>
  <si>
    <t>Equipos y software de computo</t>
  </si>
  <si>
    <t xml:space="preserve">Ciudad Honesta y Participativa </t>
  </si>
  <si>
    <t>Programa de optimización de equipos y software</t>
  </si>
  <si>
    <t>Lograr la innovación, actualización y eficiencia en los equipos de computo, en los servidores y en las telecmunicaciones del municipio.</t>
  </si>
  <si>
    <t xml:space="preserve">Equipos con mantenimiento </t>
  </si>
  <si>
    <t>Optimización de los equipos de cómputo con software y hardware eficiente.</t>
  </si>
  <si>
    <t>Brindar mantenimiento correctivo a los equipos de cómputo</t>
  </si>
  <si>
    <t>Reparar las ano malias presentadas en los equipos de cómputo y en software</t>
  </si>
  <si>
    <t>Programación preventiva</t>
  </si>
  <si>
    <t>Programación correctiva</t>
  </si>
  <si>
    <t>Actualización de inventarios</t>
  </si>
  <si>
    <t>Identificación de equipos que requieren reparación</t>
  </si>
  <si>
    <t>Identificación de equipos que requieren programación de mantenimiento</t>
  </si>
  <si>
    <t>Programación de equipos para reparación</t>
  </si>
  <si>
    <t>Programación de mantenimiento a equipos</t>
  </si>
  <si>
    <t xml:space="preserve">Banda ancha </t>
  </si>
  <si>
    <t>Ciudad Honesta y Participativa</t>
  </si>
  <si>
    <t>Programa banda ancha</t>
  </si>
  <si>
    <t>Lograr la eficiencia en el software de banda ancha</t>
  </si>
  <si>
    <t xml:space="preserve">Equipos habilitados </t>
  </si>
  <si>
    <t>Mantener el porcentaje de servidores públicos que cuentan con servicio avanzado de banda ancha</t>
  </si>
  <si>
    <t>Garantizar la eficiencia y la eficacia en la prestación de servicios de banda ancha</t>
  </si>
  <si>
    <t>Evitar la presencia de anomalias</t>
  </si>
  <si>
    <t>Programación de mantenimiento</t>
  </si>
  <si>
    <t>Diagnóstico del servicio</t>
  </si>
  <si>
    <t>Identificación de anomalías</t>
  </si>
  <si>
    <t>Programación de zonas de mantenimiento</t>
  </si>
  <si>
    <t>Llenas bitacoras de seguimiento y control</t>
  </si>
  <si>
    <t>Reducción de llamadas a celular</t>
  </si>
  <si>
    <t>Programa de telefonia eficiente</t>
  </si>
  <si>
    <t>Reducir el uso de llamadas  a celular y mantener un monitoreo de los usuarios que gozan de estos privilegios.</t>
  </si>
  <si>
    <t>Llamadas realizadas y controladas</t>
  </si>
  <si>
    <t>Buscamos reducir el gasto anual en la realización de llamadas telefónicas, en un 50% con respecto al ejercicio presupuestal anterior.</t>
  </si>
  <si>
    <t>Crear conciencia en los servidores públicos de hacer llamadas a celular inecesarias</t>
  </si>
  <si>
    <t>Garantizar que las llamadas sean atendidas a la mayor brevedad</t>
  </si>
  <si>
    <t>Programa de control de llamadas a celular</t>
  </si>
  <si>
    <t>Identificación a los servidores públicos con acceso a telefónica celular</t>
  </si>
  <si>
    <t>Realización de un padrón de usuarios de llamadas a celular</t>
  </si>
  <si>
    <t>Enlace de llamadas</t>
  </si>
  <si>
    <t>Realización e indicadores de monitoreo</t>
  </si>
  <si>
    <t>Bitácora de seguimiento</t>
  </si>
  <si>
    <t xml:space="preserve">Actualizaciones de la página institucional </t>
  </si>
  <si>
    <t>Programa página web www.tonala.gob.mx</t>
  </si>
  <si>
    <t>Actualizar las funciones, aplicaciones y servicios que aparecen en la página institucional www.tonala.gob.mx</t>
  </si>
  <si>
    <t>Brindar información, servicios y particiones a los ciudadanos de forma oportuna e interactiva.</t>
  </si>
  <si>
    <t xml:space="preserve">Actualizar la información que sea de carácter pública en materia de prestación de, </t>
  </si>
  <si>
    <t xml:space="preserve"> servicios, de transparencia y de rendición de cuentas</t>
  </si>
  <si>
    <t>Diseño y actualización de la página web del municipio www.tonala.gob.mx</t>
  </si>
  <si>
    <t>Diseñar página</t>
  </si>
  <si>
    <t>Llevar el control y seguimiento</t>
  </si>
  <si>
    <t>Mantener comunicación y retroalimentación con los enlaces de las diversas dependencias</t>
  </si>
  <si>
    <t>Programar las actualizaciones</t>
  </si>
  <si>
    <t>Levar un seguimiento y minitoreo de impacto</t>
  </si>
  <si>
    <t>Alimentar una bitácora de seguimiento</t>
  </si>
  <si>
    <t>Eficientes servicios administrativos, recursos humanos y tecnologicos</t>
  </si>
  <si>
    <t>Nivel de eficiencia de servicios administrativos, recursos humanos y tecnologicos</t>
  </si>
  <si>
    <t>MENSUAL</t>
  </si>
  <si>
    <t xml:space="preserve">Contar con el suficiente equipo tecnológico, logística e infraestructura para impartir talleres de calidad. </t>
  </si>
  <si>
    <t xml:space="preserve">Núm. De Cursos requeridos entre número de cursos cancelados.                                                                        Cursos cancelados en el año 2014 por falta de equipo entre lo cursos cancelados en el año 2015. </t>
  </si>
  <si>
    <t>Registro de servicios de mantenimiento de equipos de computo. Bitácoras  de fallas pos equipo. Listado de cursos impartidos</t>
  </si>
  <si>
    <t xml:space="preserve">Núm.  de equipos que requirieron servicios entre el Núm. de equipos a los que se les dio servicio que ya no presentaron anomalías. </t>
  </si>
  <si>
    <t xml:space="preserve">Bitácoras  de servicio por equipo de computo. </t>
  </si>
  <si>
    <t>Número de equipos habilitados</t>
  </si>
  <si>
    <t>Registros Administrativos</t>
  </si>
  <si>
    <t>Número de llamadas de celular 2017/Número de llamadas de celular 2018</t>
  </si>
  <si>
    <t>Número de actualizaciones 2018/Número de actualizaciones 2017</t>
  </si>
  <si>
    <t>F=P</t>
  </si>
  <si>
    <t xml:space="preserve">Inconformidad ciudadana
</t>
  </si>
  <si>
    <t xml:space="preserve">Mayores dispendio de recursos
</t>
  </si>
  <si>
    <t xml:space="preserve">Falta de estabilidad laboral 
</t>
  </si>
  <si>
    <t>Deficientes servicios administrativos y de recursos humanos y tecnológicos</t>
  </si>
  <si>
    <t xml:space="preserve">Deficiente uso y estado de los equipos de cómputo, así como la red de voz y datos 
</t>
  </si>
  <si>
    <t>Falta de mantenimientos a los equipos de computo</t>
  </si>
  <si>
    <t>Mal servicios de banda ancha</t>
  </si>
  <si>
    <t>Alto índice de llamadas a celular</t>
  </si>
  <si>
    <t>Desactualizacion de la pagina del ayuntamiento</t>
  </si>
  <si>
    <t xml:space="preserve">Conformidad ciudadana
</t>
  </si>
  <si>
    <t xml:space="preserve">Menor dispendio de recursos
</t>
  </si>
  <si>
    <t xml:space="preserve">Mejor estabilidad laboral 
</t>
  </si>
  <si>
    <t xml:space="preserve">Eficiente uso y estado de los equipos de cómputo, así como la red de voz y datos 
</t>
  </si>
  <si>
    <t>Eficientes servicios administrativos y de recursos humanos y tecnológicos</t>
  </si>
  <si>
    <t xml:space="preserve">Equipos de computo a los que les brindo mantenimiento preventivo </t>
  </si>
  <si>
    <t>Equipos habilitados con servicios avanzado de banda ancha</t>
  </si>
  <si>
    <t xml:space="preserve">Disminucion de llamadas realizadas a celulares </t>
  </si>
  <si>
    <t xml:space="preserve">Actualizaciones realizadas en la página web </t>
  </si>
  <si>
    <t>Cursos realizados y concluidos satisfactoriamente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</si>
</sst>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_ ;\-0\ "/>
    <numFmt numFmtId="167" formatCode="0_ ;[Red]\-0\ "/>
    <numFmt numFmtId="168" formatCode="#,##0_ ;[Red]\-#,##0\ 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rgb="FFCCFFCC"/>
      <name val="Arial"/>
      <family val="2"/>
    </font>
    <font>
      <sz val="10"/>
      <color rgb="FF99CCFF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344">
    <xf numFmtId="0" fontId="0" fillId="0" borderId="0" xfId="0"/>
    <xf numFmtId="0" fontId="4" fillId="0" borderId="0" xfId="0" applyFont="1" applyFill="1"/>
    <xf numFmtId="0" fontId="4" fillId="3" borderId="1" xfId="0" applyFont="1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43" fontId="4" fillId="0" borderId="1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/>
    <xf numFmtId="0" fontId="4" fillId="3" borderId="1" xfId="0" applyFont="1" applyFill="1" applyBorder="1" applyAlignment="1">
      <alignment horizontal="center"/>
    </xf>
    <xf numFmtId="15" fontId="4" fillId="0" borderId="2" xfId="0" applyNumberFormat="1" applyFont="1" applyBorder="1" applyAlignment="1">
      <alignment horizontal="center"/>
    </xf>
    <xf numFmtId="15" fontId="4" fillId="3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/>
    <xf numFmtId="0" fontId="4" fillId="4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9" fontId="4" fillId="0" borderId="4" xfId="3" applyFont="1" applyFill="1" applyBorder="1" applyAlignment="1">
      <alignment horizontal="center"/>
    </xf>
    <xf numFmtId="9" fontId="4" fillId="0" borderId="1" xfId="3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9" fontId="4" fillId="3" borderId="4" xfId="3" applyFont="1" applyFill="1" applyBorder="1" applyAlignment="1">
      <alignment horizontal="center"/>
    </xf>
    <xf numFmtId="9" fontId="4" fillId="3" borderId="1" xfId="3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3" borderId="13" xfId="0" applyFont="1" applyFill="1" applyBorder="1"/>
    <xf numFmtId="0" fontId="4" fillId="3" borderId="14" xfId="0" applyFont="1" applyFill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4" xfId="0" applyFont="1" applyFill="1" applyBorder="1"/>
    <xf numFmtId="15" fontId="4" fillId="0" borderId="0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15" fontId="4" fillId="6" borderId="2" xfId="0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9" fontId="4" fillId="6" borderId="4" xfId="3" applyFont="1" applyFill="1" applyBorder="1" applyAlignment="1">
      <alignment horizontal="center"/>
    </xf>
    <xf numFmtId="9" fontId="4" fillId="6" borderId="1" xfId="3" applyFont="1" applyFill="1" applyBorder="1" applyAlignment="1">
      <alignment horizontal="center"/>
    </xf>
    <xf numFmtId="0" fontId="4" fillId="6" borderId="4" xfId="0" applyFont="1" applyFill="1" applyBorder="1" applyAlignment="1"/>
    <xf numFmtId="49" fontId="4" fillId="7" borderId="8" xfId="0" quotePrefix="1" applyNumberFormat="1" applyFont="1" applyFill="1" applyBorder="1"/>
    <xf numFmtId="49" fontId="4" fillId="7" borderId="10" xfId="0" quotePrefix="1" applyNumberFormat="1" applyFont="1" applyFill="1" applyBorder="1"/>
    <xf numFmtId="49" fontId="4" fillId="7" borderId="5" xfId="0" applyNumberFormat="1" applyFont="1" applyFill="1" applyBorder="1"/>
    <xf numFmtId="49" fontId="4" fillId="5" borderId="8" xfId="0" applyNumberFormat="1" applyFont="1" applyFill="1" applyBorder="1"/>
    <xf numFmtId="49" fontId="4" fillId="5" borderId="8" xfId="0" quotePrefix="1" applyNumberFormat="1" applyFont="1" applyFill="1" applyBorder="1"/>
    <xf numFmtId="49" fontId="4" fillId="5" borderId="10" xfId="0" applyNumberFormat="1" applyFont="1" applyFill="1" applyBorder="1"/>
    <xf numFmtId="49" fontId="4" fillId="5" borderId="5" xfId="0" applyNumberFormat="1" applyFont="1" applyFill="1" applyBorder="1"/>
    <xf numFmtId="9" fontId="4" fillId="0" borderId="4" xfId="3" applyFont="1" applyBorder="1" applyAlignment="1"/>
    <xf numFmtId="9" fontId="4" fillId="3" borderId="4" xfId="3" applyFont="1" applyFill="1" applyBorder="1" applyAlignment="1"/>
    <xf numFmtId="9" fontId="4" fillId="6" borderId="2" xfId="3" applyFont="1" applyFill="1" applyBorder="1" applyAlignment="1"/>
    <xf numFmtId="9" fontId="4" fillId="6" borderId="4" xfId="3" applyFont="1" applyFill="1" applyBorder="1" applyAlignment="1"/>
    <xf numFmtId="9" fontId="4" fillId="0" borderId="1" xfId="3" applyFont="1" applyBorder="1" applyAlignment="1"/>
    <xf numFmtId="9" fontId="4" fillId="3" borderId="1" xfId="3" applyFont="1" applyFill="1" applyBorder="1" applyAlignment="1"/>
    <xf numFmtId="9" fontId="4" fillId="6" borderId="1" xfId="3" applyFont="1" applyFill="1" applyBorder="1" applyAlignment="1"/>
    <xf numFmtId="0" fontId="4" fillId="0" borderId="15" xfId="0" applyFont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8" fillId="7" borderId="0" xfId="0" applyFont="1" applyFill="1"/>
    <xf numFmtId="0" fontId="1" fillId="7" borderId="0" xfId="0" applyFont="1" applyFill="1"/>
    <xf numFmtId="0" fontId="5" fillId="7" borderId="0" xfId="0" applyFont="1" applyFill="1"/>
    <xf numFmtId="0" fontId="1" fillId="7" borderId="1" xfId="0" applyFont="1" applyFill="1" applyBorder="1"/>
    <xf numFmtId="0" fontId="7" fillId="6" borderId="13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/>
    <xf numFmtId="0" fontId="4" fillId="4" borderId="1" xfId="0" applyFont="1" applyFill="1" applyBorder="1" applyAlignment="1">
      <alignment horizontal="center"/>
    </xf>
    <xf numFmtId="9" fontId="4" fillId="7" borderId="2" xfId="0" applyNumberFormat="1" applyFont="1" applyFill="1" applyBorder="1" applyAlignment="1">
      <alignment horizontal="center"/>
    </xf>
    <xf numFmtId="0" fontId="4" fillId="7" borderId="4" xfId="0" applyFont="1" applyFill="1" applyBorder="1" applyAlignment="1"/>
    <xf numFmtId="0" fontId="4" fillId="7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9" fontId="4" fillId="7" borderId="6" xfId="0" applyNumberFormat="1" applyFont="1" applyFill="1" applyBorder="1"/>
    <xf numFmtId="49" fontId="4" fillId="7" borderId="7" xfId="0" applyNumberFormat="1" applyFont="1" applyFill="1" applyBorder="1"/>
    <xf numFmtId="49" fontId="4" fillId="7" borderId="0" xfId="0" applyNumberFormat="1" applyFont="1" applyFill="1" applyBorder="1"/>
    <xf numFmtId="49" fontId="4" fillId="7" borderId="9" xfId="0" applyNumberFormat="1" applyFont="1" applyFill="1" applyBorder="1"/>
    <xf numFmtId="49" fontId="4" fillId="7" borderId="11" xfId="0" applyNumberFormat="1" applyFont="1" applyFill="1" applyBorder="1"/>
    <xf numFmtId="49" fontId="4" fillId="7" borderId="12" xfId="0" applyNumberFormat="1" applyFont="1" applyFill="1" applyBorder="1"/>
    <xf numFmtId="49" fontId="4" fillId="5" borderId="6" xfId="0" applyNumberFormat="1" applyFont="1" applyFill="1" applyBorder="1"/>
    <xf numFmtId="49" fontId="4" fillId="5" borderId="7" xfId="0" applyNumberFormat="1" applyFont="1" applyFill="1" applyBorder="1"/>
    <xf numFmtId="49" fontId="4" fillId="5" borderId="0" xfId="0" applyNumberFormat="1" applyFont="1" applyFill="1" applyBorder="1"/>
    <xf numFmtId="49" fontId="4" fillId="5" borderId="9" xfId="0" applyNumberFormat="1" applyFont="1" applyFill="1" applyBorder="1"/>
    <xf numFmtId="49" fontId="4" fillId="5" borderId="10" xfId="0" quotePrefix="1" applyNumberFormat="1" applyFont="1" applyFill="1" applyBorder="1"/>
    <xf numFmtId="49" fontId="4" fillId="5" borderId="11" xfId="0" applyNumberFormat="1" applyFont="1" applyFill="1" applyBorder="1"/>
    <xf numFmtId="49" fontId="4" fillId="5" borderId="12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0" borderId="1" xfId="0" applyFont="1" applyFill="1" applyBorder="1"/>
    <xf numFmtId="9" fontId="4" fillId="7" borderId="10" xfId="3" applyFont="1" applyFill="1" applyBorder="1" applyAlignment="1">
      <alignment horizontal="center"/>
    </xf>
    <xf numFmtId="9" fontId="4" fillId="7" borderId="12" xfId="3" applyFont="1" applyFill="1" applyBorder="1" applyAlignment="1"/>
    <xf numFmtId="9" fontId="4" fillId="7" borderId="4" xfId="0" applyNumberFormat="1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164" fontId="4" fillId="0" borderId="0" xfId="1" applyNumberFormat="1" applyFont="1" applyFill="1" applyBorder="1" applyAlignment="1"/>
    <xf numFmtId="164" fontId="4" fillId="8" borderId="1" xfId="1" applyNumberFormat="1" applyFont="1" applyFill="1" applyBorder="1" applyAlignment="1"/>
    <xf numFmtId="164" fontId="4" fillId="0" borderId="1" xfId="1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10" fillId="8" borderId="3" xfId="0" applyFont="1" applyFill="1" applyBorder="1" applyAlignment="1"/>
    <xf numFmtId="0" fontId="4" fillId="0" borderId="4" xfId="0" applyFont="1" applyFill="1" applyBorder="1" applyAlignment="1"/>
    <xf numFmtId="3" fontId="9" fillId="0" borderId="4" xfId="0" applyNumberFormat="1" applyFont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3" fontId="13" fillId="6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4" fillId="8" borderId="16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/>
    <xf numFmtId="49" fontId="4" fillId="7" borderId="8" xfId="0" applyNumberFormat="1" applyFont="1" applyFill="1" applyBorder="1"/>
    <xf numFmtId="0" fontId="4" fillId="3" borderId="2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0" borderId="1" xfId="0" applyFont="1" applyBorder="1"/>
    <xf numFmtId="0" fontId="4" fillId="8" borderId="1" xfId="0" applyFont="1" applyFill="1" applyBorder="1"/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 wrapText="1"/>
    </xf>
    <xf numFmtId="168" fontId="4" fillId="7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5" fillId="7" borderId="0" xfId="4" applyFont="1" applyFill="1"/>
    <xf numFmtId="0" fontId="16" fillId="7" borderId="0" xfId="4" applyFont="1" applyFill="1" applyAlignment="1">
      <alignment horizontal="center"/>
    </xf>
    <xf numFmtId="0" fontId="15" fillId="9" borderId="1" xfId="4" applyFont="1" applyFill="1" applyBorder="1"/>
    <xf numFmtId="0" fontId="15" fillId="9" borderId="13" xfId="4" applyFont="1" applyFill="1" applyBorder="1"/>
    <xf numFmtId="0" fontId="15" fillId="9" borderId="14" xfId="4" applyFont="1" applyFill="1" applyBorder="1"/>
    <xf numFmtId="0" fontId="17" fillId="9" borderId="1" xfId="4" applyFont="1" applyFill="1" applyBorder="1" applyAlignment="1">
      <alignment horizontal="center" vertical="center" wrapText="1"/>
    </xf>
    <xf numFmtId="0" fontId="4" fillId="8" borderId="0" xfId="0" applyFont="1" applyFill="1"/>
    <xf numFmtId="0" fontId="15" fillId="7" borderId="1" xfId="4" applyNumberFormat="1" applyFont="1" applyFill="1" applyBorder="1" applyAlignment="1">
      <alignment vertical="top" wrapText="1"/>
    </xf>
    <xf numFmtId="0" fontId="15" fillId="7" borderId="1" xfId="4" applyNumberFormat="1" applyFont="1" applyFill="1" applyBorder="1" applyAlignment="1">
      <alignment vertical="top"/>
    </xf>
    <xf numFmtId="0" fontId="17" fillId="10" borderId="1" xfId="4" applyNumberFormat="1" applyFont="1" applyFill="1" applyBorder="1" applyAlignment="1">
      <alignment vertical="top"/>
    </xf>
    <xf numFmtId="0" fontId="15" fillId="10" borderId="1" xfId="4" applyNumberFormat="1" applyFont="1" applyFill="1" applyBorder="1" applyAlignment="1">
      <alignment vertical="top"/>
    </xf>
    <xf numFmtId="0" fontId="17" fillId="9" borderId="1" xfId="4" applyNumberFormat="1" applyFont="1" applyFill="1" applyBorder="1" applyAlignment="1">
      <alignment vertical="top" wrapText="1"/>
    </xf>
    <xf numFmtId="164" fontId="4" fillId="6" borderId="1" xfId="1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/>
    <xf numFmtId="0" fontId="18" fillId="0" borderId="0" xfId="0" applyFont="1"/>
    <xf numFmtId="43" fontId="0" fillId="0" borderId="0" xfId="1" applyFont="1"/>
    <xf numFmtId="0" fontId="19" fillId="0" borderId="0" xfId="0" applyFont="1"/>
    <xf numFmtId="0" fontId="19" fillId="0" borderId="0" xfId="0" applyFont="1" applyAlignment="1">
      <alignment horizontal="right"/>
    </xf>
    <xf numFmtId="0" fontId="20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43" fontId="19" fillId="4" borderId="1" xfId="1" applyFont="1" applyFill="1" applyBorder="1" applyAlignment="1">
      <alignment horizontal="center"/>
    </xf>
    <xf numFmtId="43" fontId="19" fillId="11" borderId="1" xfId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43" fontId="21" fillId="0" borderId="1" xfId="1" applyFont="1" applyBorder="1"/>
    <xf numFmtId="43" fontId="21" fillId="11" borderId="1" xfId="1" applyFont="1" applyFill="1" applyBorder="1"/>
    <xf numFmtId="0" fontId="21" fillId="0" borderId="1" xfId="0" applyFont="1" applyBorder="1"/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wrapText="1"/>
    </xf>
    <xf numFmtId="43" fontId="19" fillId="11" borderId="1" xfId="1" applyFont="1" applyFill="1" applyBorder="1"/>
    <xf numFmtId="0" fontId="21" fillId="5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1" fillId="5" borderId="1" xfId="0" applyFont="1" applyFill="1" applyBorder="1" applyAlignment="1">
      <alignment horizontal="left"/>
    </xf>
    <xf numFmtId="0" fontId="21" fillId="5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43" fontId="22" fillId="0" borderId="1" xfId="1" applyFont="1" applyBorder="1"/>
    <xf numFmtId="43" fontId="0" fillId="0" borderId="1" xfId="1" applyFont="1" applyBorder="1"/>
    <xf numFmtId="43" fontId="22" fillId="11" borderId="1" xfId="1" applyFont="1" applyFill="1" applyBorder="1"/>
    <xf numFmtId="43" fontId="0" fillId="11" borderId="1" xfId="1" applyFont="1" applyFill="1" applyBorder="1"/>
    <xf numFmtId="0" fontId="19" fillId="11" borderId="2" xfId="0" applyFont="1" applyFill="1" applyBorder="1" applyAlignment="1"/>
    <xf numFmtId="0" fontId="19" fillId="11" borderId="4" xfId="0" applyFont="1" applyFill="1" applyBorder="1" applyAlignment="1"/>
    <xf numFmtId="0" fontId="24" fillId="7" borderId="0" xfId="4" applyFont="1" applyFill="1"/>
    <xf numFmtId="0" fontId="24" fillId="7" borderId="0" xfId="4" applyFont="1" applyFill="1" applyBorder="1"/>
    <xf numFmtId="0" fontId="25" fillId="7" borderId="0" xfId="4" applyFont="1" applyFill="1"/>
    <xf numFmtId="0" fontId="26" fillId="8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left"/>
    </xf>
    <xf numFmtId="0" fontId="27" fillId="8" borderId="1" xfId="0" applyFont="1" applyFill="1" applyBorder="1" applyAlignment="1">
      <alignment horizontal="left" wrapText="1"/>
    </xf>
    <xf numFmtId="0" fontId="28" fillId="8" borderId="1" xfId="0" applyFont="1" applyFill="1" applyBorder="1" applyAlignment="1">
      <alignment horizontal="center"/>
    </xf>
    <xf numFmtId="168" fontId="4" fillId="7" borderId="1" xfId="0" applyNumberFormat="1" applyFont="1" applyFill="1" applyBorder="1" applyAlignment="1" applyProtection="1"/>
    <xf numFmtId="0" fontId="26" fillId="7" borderId="0" xfId="0" applyFont="1" applyFill="1"/>
    <xf numFmtId="3" fontId="26" fillId="7" borderId="1" xfId="0" applyNumberFormat="1" applyFont="1" applyFill="1" applyBorder="1"/>
    <xf numFmtId="3" fontId="28" fillId="7" borderId="1" xfId="0" applyNumberFormat="1" applyFont="1" applyFill="1" applyBorder="1"/>
    <xf numFmtId="49" fontId="26" fillId="7" borderId="0" xfId="0" applyNumberFormat="1" applyFont="1" applyFill="1"/>
    <xf numFmtId="0" fontId="29" fillId="7" borderId="0" xfId="4" applyFont="1" applyFill="1"/>
    <xf numFmtId="0" fontId="15" fillId="10" borderId="1" xfId="4" applyNumberFormat="1" applyFont="1" applyFill="1" applyBorder="1" applyAlignment="1">
      <alignment vertical="top" wrapText="1"/>
    </xf>
    <xf numFmtId="49" fontId="15" fillId="7" borderId="1" xfId="4" applyNumberFormat="1" applyFont="1" applyFill="1" applyBorder="1" applyAlignment="1">
      <alignment vertical="top" wrapText="1"/>
    </xf>
    <xf numFmtId="0" fontId="14" fillId="7" borderId="18" xfId="0" applyFont="1" applyFill="1" applyBorder="1" applyAlignment="1" applyProtection="1"/>
    <xf numFmtId="49" fontId="4" fillId="7" borderId="8" xfId="0" applyNumberFormat="1" applyFont="1" applyFill="1" applyBorder="1" applyProtection="1"/>
    <xf numFmtId="49" fontId="4" fillId="7" borderId="5" xfId="0" applyNumberFormat="1" applyFont="1" applyFill="1" applyBorder="1" applyProtection="1"/>
    <xf numFmtId="0" fontId="30" fillId="12" borderId="13" xfId="0" applyFont="1" applyFill="1" applyBorder="1" applyAlignment="1">
      <alignment horizontal="center" vertical="center" wrapText="1"/>
    </xf>
    <xf numFmtId="0" fontId="30" fillId="12" borderId="13" xfId="0" applyFont="1" applyFill="1" applyBorder="1" applyAlignment="1">
      <alignment horizontal="center" vertical="center" wrapText="1" readingOrder="1"/>
    </xf>
    <xf numFmtId="0" fontId="30" fillId="13" borderId="1" xfId="0" applyFont="1" applyFill="1" applyBorder="1" applyAlignment="1">
      <alignment horizontal="center" vertical="center" wrapText="1" readingOrder="1"/>
    </xf>
    <xf numFmtId="0" fontId="30" fillId="13" borderId="1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44" fontId="4" fillId="6" borderId="2" xfId="2" applyFont="1" applyFill="1" applyBorder="1" applyAlignment="1">
      <alignment horizontal="center"/>
    </xf>
    <xf numFmtId="44" fontId="4" fillId="6" borderId="4" xfId="2" applyFont="1" applyFill="1" applyBorder="1" applyAlignment="1">
      <alignment horizontal="center"/>
    </xf>
    <xf numFmtId="44" fontId="4" fillId="3" borderId="2" xfId="2" applyFont="1" applyFill="1" applyBorder="1" applyAlignment="1">
      <alignment horizontal="center"/>
    </xf>
    <xf numFmtId="44" fontId="4" fillId="3" borderId="4" xfId="2" applyFont="1" applyFill="1" applyBorder="1" applyAlignment="1">
      <alignment horizontal="center"/>
    </xf>
    <xf numFmtId="44" fontId="4" fillId="0" borderId="2" xfId="2" applyFont="1" applyBorder="1" applyAlignment="1">
      <alignment horizontal="center"/>
    </xf>
    <xf numFmtId="44" fontId="4" fillId="0" borderId="4" xfId="2" applyFont="1" applyBorder="1" applyAlignment="1">
      <alignment horizontal="center"/>
    </xf>
    <xf numFmtId="0" fontId="4" fillId="0" borderId="5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left" vertical="top" wrapText="1"/>
    </xf>
    <xf numFmtId="0" fontId="4" fillId="3" borderId="8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6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14" fontId="4" fillId="0" borderId="2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65" fontId="4" fillId="0" borderId="2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0" fontId="4" fillId="8" borderId="1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 applyProtection="1">
      <alignment horizontal="center" vertical="center" wrapText="1"/>
    </xf>
    <xf numFmtId="0" fontId="14" fillId="7" borderId="18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0" borderId="5" xfId="0" applyNumberFormat="1" applyFont="1" applyBorder="1" applyAlignment="1" applyProtection="1">
      <alignment horizontal="left" vertical="top" wrapText="1"/>
    </xf>
    <xf numFmtId="0" fontId="4" fillId="0" borderId="6" xfId="0" applyNumberFormat="1" applyFont="1" applyBorder="1" applyAlignment="1" applyProtection="1">
      <alignment horizontal="left" vertical="top" wrapText="1"/>
    </xf>
    <xf numFmtId="0" fontId="4" fillId="0" borderId="7" xfId="0" applyNumberFormat="1" applyFont="1" applyBorder="1" applyAlignment="1" applyProtection="1">
      <alignment horizontal="left" vertical="top" wrapText="1"/>
    </xf>
    <xf numFmtId="0" fontId="4" fillId="0" borderId="8" xfId="0" applyNumberFormat="1" applyFont="1" applyBorder="1" applyAlignment="1" applyProtection="1">
      <alignment horizontal="left" vertical="top" wrapText="1"/>
    </xf>
    <xf numFmtId="0" fontId="4" fillId="0" borderId="0" xfId="0" applyNumberFormat="1" applyFont="1" applyBorder="1" applyAlignment="1" applyProtection="1">
      <alignment horizontal="left" vertical="top" wrapText="1"/>
    </xf>
    <xf numFmtId="0" fontId="4" fillId="0" borderId="9" xfId="0" applyNumberFormat="1" applyFont="1" applyBorder="1" applyAlignment="1" applyProtection="1">
      <alignment horizontal="left" vertical="top" wrapText="1"/>
    </xf>
    <xf numFmtId="0" fontId="4" fillId="0" borderId="10" xfId="0" applyNumberFormat="1" applyFont="1" applyBorder="1" applyAlignment="1" applyProtection="1">
      <alignment horizontal="left" vertical="top" wrapText="1"/>
    </xf>
    <xf numFmtId="0" fontId="4" fillId="0" borderId="11" xfId="0" applyNumberFormat="1" applyFont="1" applyBorder="1" applyAlignment="1" applyProtection="1">
      <alignment horizontal="left" vertical="top" wrapText="1"/>
    </xf>
    <xf numFmtId="0" fontId="4" fillId="0" borderId="12" xfId="0" applyNumberFormat="1" applyFont="1" applyBorder="1" applyAlignment="1" applyProtection="1">
      <alignment horizontal="left" vertical="top" wrapText="1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49" fontId="4" fillId="0" borderId="5" xfId="0" applyNumberFormat="1" applyFont="1" applyBorder="1" applyAlignment="1" applyProtection="1">
      <alignment horizontal="left" vertical="top" wrapText="1"/>
    </xf>
    <xf numFmtId="49" fontId="4" fillId="0" borderId="6" xfId="0" applyNumberFormat="1" applyFont="1" applyBorder="1" applyAlignment="1" applyProtection="1">
      <alignment horizontal="left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9" fontId="4" fillId="0" borderId="8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Border="1" applyAlignment="1" applyProtection="1">
      <alignment horizontal="left" vertical="top" wrapText="1"/>
    </xf>
    <xf numFmtId="49" fontId="4" fillId="0" borderId="9" xfId="0" applyNumberFormat="1" applyFont="1" applyBorder="1" applyAlignment="1" applyProtection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</xf>
    <xf numFmtId="49" fontId="4" fillId="0" borderId="11" xfId="0" applyNumberFormat="1" applyFont="1" applyBorder="1" applyAlignment="1" applyProtection="1">
      <alignment horizontal="left" vertical="top" wrapText="1"/>
    </xf>
    <xf numFmtId="49" fontId="4" fillId="0" borderId="12" xfId="0" applyNumberFormat="1" applyFont="1" applyBorder="1" applyAlignment="1" applyProtection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166" fontId="4" fillId="0" borderId="2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167" fontId="4" fillId="0" borderId="2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 applyProtection="1">
      <alignment horizontal="left" vertical="top"/>
    </xf>
    <xf numFmtId="49" fontId="4" fillId="0" borderId="3" xfId="0" applyNumberFormat="1" applyFont="1" applyBorder="1" applyAlignment="1" applyProtection="1">
      <alignment horizontal="left" vertical="top"/>
    </xf>
    <xf numFmtId="49" fontId="4" fillId="0" borderId="0" xfId="0" applyNumberFormat="1" applyFont="1" applyAlignment="1" applyProtection="1">
      <alignment horizontal="left" vertical="top" wrapText="1"/>
    </xf>
    <xf numFmtId="0" fontId="15" fillId="7" borderId="2" xfId="4" applyFont="1" applyFill="1" applyBorder="1" applyAlignment="1">
      <alignment horizontal="center"/>
    </xf>
    <xf numFmtId="0" fontId="15" fillId="7" borderId="4" xfId="4" applyFont="1" applyFill="1" applyBorder="1" applyAlignment="1">
      <alignment horizontal="center"/>
    </xf>
    <xf numFmtId="0" fontId="15" fillId="7" borderId="5" xfId="4" applyFont="1" applyFill="1" applyBorder="1" applyAlignment="1">
      <alignment horizontal="center" vertical="top" wrapText="1"/>
    </xf>
    <xf numFmtId="0" fontId="15" fillId="7" borderId="7" xfId="4" applyFont="1" applyFill="1" applyBorder="1" applyAlignment="1">
      <alignment horizontal="center" vertical="top" wrapText="1"/>
    </xf>
    <xf numFmtId="0" fontId="15" fillId="7" borderId="10" xfId="4" applyFont="1" applyFill="1" applyBorder="1" applyAlignment="1">
      <alignment horizontal="center" vertical="top" wrapText="1"/>
    </xf>
    <xf numFmtId="0" fontId="15" fillId="7" borderId="12" xfId="4" applyFont="1" applyFill="1" applyBorder="1" applyAlignment="1">
      <alignment horizontal="center" vertical="top" wrapText="1"/>
    </xf>
    <xf numFmtId="0" fontId="24" fillId="7" borderId="13" xfId="4" applyFont="1" applyFill="1" applyBorder="1" applyAlignment="1">
      <alignment horizontal="center" vertical="center" wrapText="1"/>
    </xf>
    <xf numFmtId="0" fontId="24" fillId="7" borderId="15" xfId="4" applyFont="1" applyFill="1" applyBorder="1" applyAlignment="1">
      <alignment horizontal="center" vertical="center" wrapText="1"/>
    </xf>
    <xf numFmtId="0" fontId="24" fillId="7" borderId="14" xfId="4" applyFont="1" applyFill="1" applyBorder="1" applyAlignment="1">
      <alignment horizontal="center" vertical="center" wrapText="1"/>
    </xf>
    <xf numFmtId="0" fontId="24" fillId="7" borderId="5" xfId="4" applyFont="1" applyFill="1" applyBorder="1" applyAlignment="1">
      <alignment horizontal="center" vertical="center" wrapText="1"/>
    </xf>
    <xf numFmtId="0" fontId="24" fillId="7" borderId="6" xfId="4" applyFont="1" applyFill="1" applyBorder="1" applyAlignment="1">
      <alignment horizontal="center" vertical="center" wrapText="1"/>
    </xf>
    <xf numFmtId="0" fontId="24" fillId="7" borderId="7" xfId="4" applyFont="1" applyFill="1" applyBorder="1" applyAlignment="1">
      <alignment horizontal="center" vertical="center" wrapText="1"/>
    </xf>
    <xf numFmtId="0" fontId="24" fillId="7" borderId="8" xfId="4" applyFont="1" applyFill="1" applyBorder="1" applyAlignment="1">
      <alignment horizontal="center" vertical="center" wrapText="1"/>
    </xf>
    <xf numFmtId="0" fontId="24" fillId="7" borderId="0" xfId="4" applyFont="1" applyFill="1" applyBorder="1" applyAlignment="1">
      <alignment horizontal="center" vertical="center" wrapText="1"/>
    </xf>
    <xf numFmtId="0" fontId="24" fillId="7" borderId="9" xfId="4" applyFont="1" applyFill="1" applyBorder="1" applyAlignment="1">
      <alignment horizontal="center" vertical="center" wrapText="1"/>
    </xf>
    <xf numFmtId="0" fontId="24" fillId="7" borderId="10" xfId="4" applyFont="1" applyFill="1" applyBorder="1" applyAlignment="1">
      <alignment horizontal="center" vertical="center" wrapText="1"/>
    </xf>
    <xf numFmtId="0" fontId="24" fillId="7" borderId="11" xfId="4" applyFont="1" applyFill="1" applyBorder="1" applyAlignment="1">
      <alignment horizontal="center" vertical="center" wrapText="1"/>
    </xf>
    <xf numFmtId="0" fontId="24" fillId="7" borderId="12" xfId="4" applyFont="1" applyFill="1" applyBorder="1" applyAlignment="1">
      <alignment horizontal="center" vertical="center" wrapText="1"/>
    </xf>
    <xf numFmtId="0" fontId="23" fillId="9" borderId="5" xfId="4" applyFont="1" applyFill="1" applyBorder="1" applyAlignment="1">
      <alignment horizontal="center" vertical="center"/>
    </xf>
    <xf numFmtId="0" fontId="23" fillId="9" borderId="6" xfId="4" applyFont="1" applyFill="1" applyBorder="1" applyAlignment="1">
      <alignment horizontal="center" vertical="center"/>
    </xf>
    <xf numFmtId="0" fontId="23" fillId="9" borderId="7" xfId="4" applyFont="1" applyFill="1" applyBorder="1" applyAlignment="1">
      <alignment horizontal="center" vertical="center"/>
    </xf>
    <xf numFmtId="0" fontId="23" fillId="9" borderId="8" xfId="4" applyFont="1" applyFill="1" applyBorder="1" applyAlignment="1">
      <alignment horizontal="center" vertical="center"/>
    </xf>
    <xf numFmtId="0" fontId="23" fillId="9" borderId="0" xfId="4" applyFont="1" applyFill="1" applyBorder="1" applyAlignment="1">
      <alignment horizontal="center" vertical="center"/>
    </xf>
    <xf numFmtId="0" fontId="23" fillId="9" borderId="9" xfId="4" applyFont="1" applyFill="1" applyBorder="1" applyAlignment="1">
      <alignment horizontal="center" vertical="center"/>
    </xf>
    <xf numFmtId="0" fontId="23" fillId="9" borderId="10" xfId="4" applyFont="1" applyFill="1" applyBorder="1" applyAlignment="1">
      <alignment horizontal="center" vertical="center"/>
    </xf>
    <xf numFmtId="0" fontId="23" fillId="9" borderId="11" xfId="4" applyFont="1" applyFill="1" applyBorder="1" applyAlignment="1">
      <alignment horizontal="center" vertical="center"/>
    </xf>
    <xf numFmtId="0" fontId="23" fillId="9" borderId="12" xfId="4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 horizontal="left"/>
    </xf>
    <xf numFmtId="0" fontId="19" fillId="11" borderId="4" xfId="0" applyFont="1" applyFill="1" applyBorder="1" applyAlignment="1">
      <alignment horizontal="left"/>
    </xf>
    <xf numFmtId="0" fontId="19" fillId="11" borderId="3" xfId="0" applyFont="1" applyFill="1" applyBorder="1" applyAlignment="1">
      <alignment horizontal="left"/>
    </xf>
  </cellXfs>
  <cellStyles count="5">
    <cellStyle name="Millares" xfId="1" builtinId="3"/>
    <cellStyle name="Moneda" xfId="2" builtinId="4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31750</xdr:rowOff>
    </xdr:from>
    <xdr:to>
      <xdr:col>0</xdr:col>
      <xdr:colOff>889000</xdr:colOff>
      <xdr:row>5</xdr:row>
      <xdr:rowOff>82550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0" y="31750"/>
          <a:ext cx="571500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131884</xdr:colOff>
      <xdr:row>0</xdr:row>
      <xdr:rowOff>0</xdr:rowOff>
    </xdr:from>
    <xdr:to>
      <xdr:col>9</xdr:col>
      <xdr:colOff>483577</xdr:colOff>
      <xdr:row>5</xdr:row>
      <xdr:rowOff>136004</xdr:rowOff>
    </xdr:to>
    <xdr:pic>
      <xdr:nvPicPr>
        <xdr:cNvPr id="4" name="3 Imagen" descr="tonala 2015 2018 logo_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23288" y="0"/>
          <a:ext cx="1150327" cy="9419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0</xdr:col>
      <xdr:colOff>771524</xdr:colOff>
      <xdr:row>6</xdr:row>
      <xdr:rowOff>47625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0"/>
          <a:ext cx="7334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173933</xdr:colOff>
      <xdr:row>0</xdr:row>
      <xdr:rowOff>0</xdr:rowOff>
    </xdr:from>
    <xdr:to>
      <xdr:col>8</xdr:col>
      <xdr:colOff>1405972</xdr:colOff>
      <xdr:row>5</xdr:row>
      <xdr:rowOff>122638</xdr:rowOff>
    </xdr:to>
    <xdr:pic>
      <xdr:nvPicPr>
        <xdr:cNvPr id="4" name="3 Imagen" descr="tonala 2015 2018 logo_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34129" y="0"/>
          <a:ext cx="1232039" cy="10088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38100</xdr:rowOff>
    </xdr:from>
    <xdr:to>
      <xdr:col>5</xdr:col>
      <xdr:colOff>600075</xdr:colOff>
      <xdr:row>17</xdr:row>
      <xdr:rowOff>123825</xdr:rowOff>
    </xdr:to>
    <xdr:cxnSp macro="">
      <xdr:nvCxnSpPr>
        <xdr:cNvPr id="5" name="4 Conector recto de flecha"/>
        <xdr:cNvCxnSpPr/>
      </xdr:nvCxnSpPr>
      <xdr:spPr>
        <a:xfrm flipV="1">
          <a:off x="3933825" y="3638550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15</xdr:row>
      <xdr:rowOff>38100</xdr:rowOff>
    </xdr:from>
    <xdr:to>
      <xdr:col>3</xdr:col>
      <xdr:colOff>571500</xdr:colOff>
      <xdr:row>17</xdr:row>
      <xdr:rowOff>123825</xdr:rowOff>
    </xdr:to>
    <xdr:cxnSp macro="">
      <xdr:nvCxnSpPr>
        <xdr:cNvPr id="6" name="5 Conector recto de flecha"/>
        <xdr:cNvCxnSpPr/>
      </xdr:nvCxnSpPr>
      <xdr:spPr>
        <a:xfrm flipV="1">
          <a:off x="2381250" y="3638550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628650</xdr:colOff>
      <xdr:row>15</xdr:row>
      <xdr:rowOff>28575</xdr:rowOff>
    </xdr:from>
    <xdr:to>
      <xdr:col>7</xdr:col>
      <xdr:colOff>628650</xdr:colOff>
      <xdr:row>17</xdr:row>
      <xdr:rowOff>114300</xdr:rowOff>
    </xdr:to>
    <xdr:cxnSp macro="">
      <xdr:nvCxnSpPr>
        <xdr:cNvPr id="7" name="6 Conector recto de flecha"/>
        <xdr:cNvCxnSpPr/>
      </xdr:nvCxnSpPr>
      <xdr:spPr>
        <a:xfrm flipV="1">
          <a:off x="5486400" y="3629025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142083</xdr:colOff>
      <xdr:row>21</xdr:row>
      <xdr:rowOff>19844</xdr:rowOff>
    </xdr:from>
    <xdr:to>
      <xdr:col>5</xdr:col>
      <xdr:colOff>143671</xdr:colOff>
      <xdr:row>23</xdr:row>
      <xdr:rowOff>124619</xdr:rowOff>
    </xdr:to>
    <xdr:cxnSp macro="">
      <xdr:nvCxnSpPr>
        <xdr:cNvPr id="9" name="8 Conector recto de flecha"/>
        <xdr:cNvCxnSpPr/>
      </xdr:nvCxnSpPr>
      <xdr:spPr>
        <a:xfrm rot="5400000" flipH="1" flipV="1">
          <a:off x="3271839" y="3548063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608807</xdr:colOff>
      <xdr:row>28</xdr:row>
      <xdr:rowOff>10319</xdr:rowOff>
    </xdr:from>
    <xdr:to>
      <xdr:col>5</xdr:col>
      <xdr:colOff>610395</xdr:colOff>
      <xdr:row>29</xdr:row>
      <xdr:rowOff>134144</xdr:rowOff>
    </xdr:to>
    <xdr:cxnSp macro="">
      <xdr:nvCxnSpPr>
        <xdr:cNvPr id="11" name="10 Conector recto de flecha"/>
        <xdr:cNvCxnSpPr/>
      </xdr:nvCxnSpPr>
      <xdr:spPr>
        <a:xfrm rot="5400000" flipH="1" flipV="1">
          <a:off x="3805238" y="453866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523084</xdr:colOff>
      <xdr:row>28</xdr:row>
      <xdr:rowOff>10318</xdr:rowOff>
    </xdr:from>
    <xdr:to>
      <xdr:col>3</xdr:col>
      <xdr:colOff>524672</xdr:colOff>
      <xdr:row>29</xdr:row>
      <xdr:rowOff>134143</xdr:rowOff>
    </xdr:to>
    <xdr:cxnSp macro="">
      <xdr:nvCxnSpPr>
        <xdr:cNvPr id="12" name="11 Conector recto de flecha"/>
        <xdr:cNvCxnSpPr/>
      </xdr:nvCxnSpPr>
      <xdr:spPr>
        <a:xfrm rot="5400000" flipH="1" flipV="1">
          <a:off x="2195515" y="4538662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637383</xdr:colOff>
      <xdr:row>28</xdr:row>
      <xdr:rowOff>29369</xdr:rowOff>
    </xdr:from>
    <xdr:to>
      <xdr:col>7</xdr:col>
      <xdr:colOff>638971</xdr:colOff>
      <xdr:row>30</xdr:row>
      <xdr:rowOff>794</xdr:rowOff>
    </xdr:to>
    <xdr:cxnSp macro="">
      <xdr:nvCxnSpPr>
        <xdr:cNvPr id="8" name="7 Conector recto de flecha"/>
        <xdr:cNvCxnSpPr/>
      </xdr:nvCxnSpPr>
      <xdr:spPr>
        <a:xfrm rot="5400000" flipH="1" flipV="1">
          <a:off x="5357814" y="455771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475457</xdr:colOff>
      <xdr:row>28</xdr:row>
      <xdr:rowOff>793</xdr:rowOff>
    </xdr:from>
    <xdr:to>
      <xdr:col>1</xdr:col>
      <xdr:colOff>477045</xdr:colOff>
      <xdr:row>29</xdr:row>
      <xdr:rowOff>124618</xdr:rowOff>
    </xdr:to>
    <xdr:cxnSp macro="">
      <xdr:nvCxnSpPr>
        <xdr:cNvPr id="10" name="9 Conector recto de flecha"/>
        <xdr:cNvCxnSpPr/>
      </xdr:nvCxnSpPr>
      <xdr:spPr>
        <a:xfrm rot="5400000" flipH="1" flipV="1">
          <a:off x="623888" y="452913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15</xdr:row>
      <xdr:rowOff>38100</xdr:rowOff>
    </xdr:from>
    <xdr:to>
      <xdr:col>5</xdr:col>
      <xdr:colOff>619125</xdr:colOff>
      <xdr:row>17</xdr:row>
      <xdr:rowOff>123825</xdr:rowOff>
    </xdr:to>
    <xdr:cxnSp macro="">
      <xdr:nvCxnSpPr>
        <xdr:cNvPr id="2" name="1 Conector recto de flecha"/>
        <xdr:cNvCxnSpPr/>
      </xdr:nvCxnSpPr>
      <xdr:spPr>
        <a:xfrm flipV="1">
          <a:off x="3952875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15</xdr:row>
      <xdr:rowOff>38100</xdr:rowOff>
    </xdr:from>
    <xdr:to>
      <xdr:col>3</xdr:col>
      <xdr:colOff>590550</xdr:colOff>
      <xdr:row>17</xdr:row>
      <xdr:rowOff>123825</xdr:rowOff>
    </xdr:to>
    <xdr:cxnSp macro="">
      <xdr:nvCxnSpPr>
        <xdr:cNvPr id="3" name="2 Conector recto de flecha"/>
        <xdr:cNvCxnSpPr/>
      </xdr:nvCxnSpPr>
      <xdr:spPr>
        <a:xfrm flipV="1">
          <a:off x="2400300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15</xdr:row>
      <xdr:rowOff>28575</xdr:rowOff>
    </xdr:from>
    <xdr:to>
      <xdr:col>7</xdr:col>
      <xdr:colOff>647700</xdr:colOff>
      <xdr:row>17</xdr:row>
      <xdr:rowOff>114300</xdr:rowOff>
    </xdr:to>
    <xdr:cxnSp macro="">
      <xdr:nvCxnSpPr>
        <xdr:cNvPr id="4" name="3 Conector recto de flecha"/>
        <xdr:cNvCxnSpPr/>
      </xdr:nvCxnSpPr>
      <xdr:spPr>
        <a:xfrm flipV="1">
          <a:off x="5505450" y="2428875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21</xdr:row>
      <xdr:rowOff>29369</xdr:rowOff>
    </xdr:from>
    <xdr:to>
      <xdr:col>5</xdr:col>
      <xdr:colOff>629445</xdr:colOff>
      <xdr:row>23</xdr:row>
      <xdr:rowOff>134144</xdr:rowOff>
    </xdr:to>
    <xdr:cxnSp macro="">
      <xdr:nvCxnSpPr>
        <xdr:cNvPr id="5" name="4 Conector recto de flecha"/>
        <xdr:cNvCxnSpPr/>
      </xdr:nvCxnSpPr>
      <xdr:spPr>
        <a:xfrm rot="5400000" flipH="1" flipV="1">
          <a:off x="3757613" y="3548063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28</xdr:row>
      <xdr:rowOff>10319</xdr:rowOff>
    </xdr:from>
    <xdr:to>
      <xdr:col>5</xdr:col>
      <xdr:colOff>629445</xdr:colOff>
      <xdr:row>29</xdr:row>
      <xdr:rowOff>134144</xdr:rowOff>
    </xdr:to>
    <xdr:cxnSp macro="">
      <xdr:nvCxnSpPr>
        <xdr:cNvPr id="6" name="5 Conector recto de flecha"/>
        <xdr:cNvCxnSpPr/>
      </xdr:nvCxnSpPr>
      <xdr:spPr>
        <a:xfrm rot="5400000" flipH="1" flipV="1">
          <a:off x="3824288" y="45291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504034</xdr:colOff>
      <xdr:row>27</xdr:row>
      <xdr:rowOff>143668</xdr:rowOff>
    </xdr:from>
    <xdr:to>
      <xdr:col>1</xdr:col>
      <xdr:colOff>505622</xdr:colOff>
      <xdr:row>29</xdr:row>
      <xdr:rowOff>115093</xdr:rowOff>
    </xdr:to>
    <xdr:cxnSp macro="">
      <xdr:nvCxnSpPr>
        <xdr:cNvPr id="7" name="6 Conector recto de flecha"/>
        <xdr:cNvCxnSpPr/>
      </xdr:nvCxnSpPr>
      <xdr:spPr>
        <a:xfrm rot="5400000" flipH="1" flipV="1">
          <a:off x="652465" y="451008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713583</xdr:colOff>
      <xdr:row>28</xdr:row>
      <xdr:rowOff>29369</xdr:rowOff>
    </xdr:from>
    <xdr:to>
      <xdr:col>7</xdr:col>
      <xdr:colOff>715171</xdr:colOff>
      <xdr:row>30</xdr:row>
      <xdr:rowOff>794</xdr:rowOff>
    </xdr:to>
    <xdr:cxnSp macro="">
      <xdr:nvCxnSpPr>
        <xdr:cNvPr id="8" name="7 Conector recto de flecha"/>
        <xdr:cNvCxnSpPr/>
      </xdr:nvCxnSpPr>
      <xdr:spPr>
        <a:xfrm rot="5400000" flipH="1" flipV="1">
          <a:off x="5434014" y="454818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589759</xdr:colOff>
      <xdr:row>28</xdr:row>
      <xdr:rowOff>793</xdr:rowOff>
    </xdr:from>
    <xdr:to>
      <xdr:col>3</xdr:col>
      <xdr:colOff>591347</xdr:colOff>
      <xdr:row>29</xdr:row>
      <xdr:rowOff>124618</xdr:rowOff>
    </xdr:to>
    <xdr:cxnSp macro="">
      <xdr:nvCxnSpPr>
        <xdr:cNvPr id="9" name="8 Conector recto de flecha"/>
        <xdr:cNvCxnSpPr/>
      </xdr:nvCxnSpPr>
      <xdr:spPr>
        <a:xfrm rot="5400000" flipH="1" flipV="1">
          <a:off x="2262190" y="4519612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61"/>
  <sheetViews>
    <sheetView topLeftCell="A49" zoomScale="130" zoomScaleNormal="130" workbookViewId="0">
      <selection activeCell="J59" sqref="J59"/>
    </sheetView>
  </sheetViews>
  <sheetFormatPr baseColWidth="10" defaultColWidth="11.42578125" defaultRowHeight="12.75" x14ac:dyDescent="0.2"/>
  <cols>
    <col min="1" max="1" width="14.85546875" style="3" customWidth="1"/>
    <col min="2" max="2" width="2.5703125" style="3" customWidth="1"/>
    <col min="3" max="3" width="11.42578125" style="3" customWidth="1"/>
    <col min="4" max="4" width="11.42578125" style="3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7" spans="1:10" ht="18" x14ac:dyDescent="0.25">
      <c r="A7" s="243" t="str">
        <f>C9</f>
        <v xml:space="preserve">Dirección de Tecnologías de la Información </v>
      </c>
      <c r="B7" s="243"/>
      <c r="C7" s="243"/>
      <c r="D7" s="243"/>
      <c r="E7" s="243"/>
      <c r="F7" s="243"/>
      <c r="G7" s="243"/>
      <c r="H7" s="243"/>
      <c r="I7" s="243"/>
      <c r="J7" s="243"/>
    </row>
    <row r="9" spans="1:10" x14ac:dyDescent="0.2">
      <c r="A9" s="2" t="s">
        <v>83</v>
      </c>
      <c r="C9" s="244" t="s">
        <v>214</v>
      </c>
      <c r="D9" s="245"/>
      <c r="E9" s="245"/>
      <c r="F9" s="245"/>
      <c r="G9" s="245"/>
      <c r="H9" s="245"/>
      <c r="I9" s="245"/>
      <c r="J9" s="246"/>
    </row>
    <row r="10" spans="1:10" x14ac:dyDescent="0.2">
      <c r="A10" s="4"/>
      <c r="C10" s="5"/>
      <c r="D10" s="5"/>
      <c r="E10" s="5"/>
      <c r="F10" s="5"/>
      <c r="G10" s="5"/>
      <c r="H10" s="5"/>
      <c r="I10" s="5"/>
      <c r="J10" s="5"/>
    </row>
    <row r="11" spans="1:10" x14ac:dyDescent="0.2">
      <c r="A11" s="6" t="s">
        <v>84</v>
      </c>
      <c r="C11" s="244" t="s">
        <v>215</v>
      </c>
      <c r="D11" s="245"/>
      <c r="E11" s="245"/>
      <c r="F11" s="245"/>
      <c r="G11" s="245"/>
      <c r="H11" s="245"/>
      <c r="I11" s="245"/>
      <c r="J11" s="246"/>
    </row>
    <row r="13" spans="1:10" x14ac:dyDescent="0.2">
      <c r="A13" s="247" t="s">
        <v>69</v>
      </c>
      <c r="B13" s="248"/>
      <c r="C13" s="248"/>
      <c r="D13" s="248"/>
      <c r="E13" s="248"/>
      <c r="F13" s="248"/>
      <c r="G13" s="248"/>
      <c r="H13" s="248"/>
      <c r="I13" s="248"/>
      <c r="J13" s="249"/>
    </row>
    <row r="14" spans="1:10" ht="15.75" customHeight="1" x14ac:dyDescent="0.2">
      <c r="A14" s="226" t="s">
        <v>216</v>
      </c>
      <c r="B14" s="250"/>
      <c r="C14" s="250"/>
      <c r="D14" s="250"/>
      <c r="E14" s="250"/>
      <c r="F14" s="250"/>
      <c r="G14" s="250"/>
      <c r="H14" s="250"/>
      <c r="I14" s="250"/>
      <c r="J14" s="251"/>
    </row>
    <row r="15" spans="1:10" ht="15.75" customHeight="1" x14ac:dyDescent="0.2">
      <c r="A15" s="252"/>
      <c r="B15" s="253"/>
      <c r="C15" s="253"/>
      <c r="D15" s="253"/>
      <c r="E15" s="253"/>
      <c r="F15" s="253"/>
      <c r="G15" s="253"/>
      <c r="H15" s="253"/>
      <c r="I15" s="253"/>
      <c r="J15" s="254"/>
    </row>
    <row r="16" spans="1:10" ht="15.75" customHeight="1" x14ac:dyDescent="0.2">
      <c r="A16" s="255"/>
      <c r="B16" s="256"/>
      <c r="C16" s="256"/>
      <c r="D16" s="256"/>
      <c r="E16" s="256"/>
      <c r="F16" s="256"/>
      <c r="G16" s="256"/>
      <c r="H16" s="256"/>
      <c r="I16" s="256"/>
      <c r="J16" s="257"/>
    </row>
    <row r="17" spans="1:13" ht="15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3" ht="15.75" customHeight="1" x14ac:dyDescent="0.2">
      <c r="A18" s="240" t="s">
        <v>70</v>
      </c>
      <c r="B18" s="241"/>
      <c r="C18" s="241"/>
      <c r="D18" s="241"/>
      <c r="E18" s="241"/>
      <c r="F18" s="241"/>
      <c r="G18" s="241"/>
      <c r="H18" s="241"/>
      <c r="I18" s="241"/>
      <c r="J18" s="242"/>
    </row>
    <row r="19" spans="1:13" ht="12.75" customHeight="1" x14ac:dyDescent="0.2">
      <c r="A19" s="226" t="s">
        <v>217</v>
      </c>
      <c r="B19" s="227"/>
      <c r="C19" s="227"/>
      <c r="D19" s="227"/>
      <c r="E19" s="227"/>
      <c r="F19" s="227"/>
      <c r="G19" s="227"/>
      <c r="H19" s="227"/>
      <c r="I19" s="227"/>
      <c r="J19" s="228"/>
    </row>
    <row r="20" spans="1:13" x14ac:dyDescent="0.2">
      <c r="A20" s="229"/>
      <c r="B20" s="230"/>
      <c r="C20" s="230"/>
      <c r="D20" s="230"/>
      <c r="E20" s="230"/>
      <c r="F20" s="230"/>
      <c r="G20" s="230"/>
      <c r="H20" s="230"/>
      <c r="I20" s="230"/>
      <c r="J20" s="231"/>
    </row>
    <row r="21" spans="1:13" x14ac:dyDescent="0.2">
      <c r="A21" s="232"/>
      <c r="B21" s="233"/>
      <c r="C21" s="233"/>
      <c r="D21" s="233"/>
      <c r="E21" s="233"/>
      <c r="F21" s="233"/>
      <c r="G21" s="233"/>
      <c r="H21" s="233"/>
      <c r="I21" s="233"/>
      <c r="J21" s="234"/>
    </row>
    <row r="22" spans="1:13" ht="13.5" customHeight="1" x14ac:dyDescent="0.2"/>
    <row r="23" spans="1:13" ht="26.25" customHeight="1" x14ac:dyDescent="0.2">
      <c r="A23" s="235" t="s">
        <v>0</v>
      </c>
      <c r="B23" s="236"/>
      <c r="C23" s="237"/>
      <c r="D23" s="7">
        <f>'Presupuesto de Egresos'!P63</f>
        <v>100</v>
      </c>
      <c r="F23" s="236" t="s">
        <v>1</v>
      </c>
      <c r="G23" s="236"/>
      <c r="H23" s="236"/>
      <c r="I23" s="7">
        <f>'Egresos Ejercidos Reales'!P63</f>
        <v>100</v>
      </c>
    </row>
    <row r="25" spans="1:13" x14ac:dyDescent="0.2">
      <c r="A25" s="235" t="s">
        <v>2</v>
      </c>
      <c r="B25" s="236"/>
      <c r="C25" s="236"/>
      <c r="D25" s="63">
        <f>I23/D23</f>
        <v>1</v>
      </c>
      <c r="E25" s="8"/>
    </row>
    <row r="27" spans="1:13" s="3" customFormat="1" x14ac:dyDescent="0.2">
      <c r="K27" s="1"/>
      <c r="L27" s="1"/>
      <c r="M27" s="1"/>
    </row>
    <row r="28" spans="1:13" s="3" customFormat="1" x14ac:dyDescent="0.2">
      <c r="A28" s="9"/>
      <c r="B28" s="10"/>
      <c r="C28" s="10" t="s">
        <v>3</v>
      </c>
      <c r="D28" s="10"/>
      <c r="E28" s="11"/>
      <c r="G28" s="9"/>
      <c r="H28" s="10"/>
      <c r="I28" s="99" t="s">
        <v>63</v>
      </c>
      <c r="J28" s="11"/>
      <c r="K28" s="1"/>
      <c r="L28" s="1"/>
      <c r="M28" s="1"/>
    </row>
    <row r="29" spans="1:13" s="3" customFormat="1" x14ac:dyDescent="0.2">
      <c r="A29" s="12" t="s">
        <v>4</v>
      </c>
      <c r="B29" s="238" t="s">
        <v>5</v>
      </c>
      <c r="C29" s="239"/>
      <c r="D29" s="13" t="s">
        <v>6</v>
      </c>
      <c r="E29" s="14"/>
      <c r="G29" s="12" t="s">
        <v>4</v>
      </c>
      <c r="H29" s="238" t="s">
        <v>65</v>
      </c>
      <c r="I29" s="239"/>
      <c r="J29" s="15" t="s">
        <v>7</v>
      </c>
      <c r="K29" s="1"/>
      <c r="L29" s="1"/>
      <c r="M29" s="1"/>
    </row>
    <row r="30" spans="1:13" s="3" customFormat="1" x14ac:dyDescent="0.2">
      <c r="A30" s="16">
        <v>43131</v>
      </c>
      <c r="B30" s="224">
        <f>'Presupuesto de Egresos'!D63</f>
        <v>100</v>
      </c>
      <c r="C30" s="225"/>
      <c r="D30" s="224">
        <f>'Egresos Ejercidos Reales'!D63</f>
        <v>100</v>
      </c>
      <c r="E30" s="225"/>
      <c r="G30" s="16">
        <v>43131</v>
      </c>
      <c r="H30" s="16"/>
      <c r="I30" s="59" t="e">
        <f>('componentes POA'!I44+'componentes POA'!I101+'componentes POA'!I158+'componentes POA'!I215)/4</f>
        <v>#DIV/0!</v>
      </c>
      <c r="J30" s="63" t="e">
        <f>('componentes POA'!J44+'componentes POA'!J101+'componentes POA'!J158+'componentes POA'!J215)/4</f>
        <v>#DIV/0!</v>
      </c>
      <c r="K30" s="1"/>
      <c r="L30" s="1"/>
      <c r="M30" s="1"/>
    </row>
    <row r="31" spans="1:13" s="3" customFormat="1" x14ac:dyDescent="0.2">
      <c r="A31" s="17">
        <v>43159</v>
      </c>
      <c r="B31" s="222">
        <f>'Presupuesto de Egresos'!E63</f>
        <v>0</v>
      </c>
      <c r="C31" s="223"/>
      <c r="D31" s="222">
        <f>'Egresos Ejercidos Reales'!E63</f>
        <v>0</v>
      </c>
      <c r="E31" s="223"/>
      <c r="G31" s="17">
        <v>43159</v>
      </c>
      <c r="H31" s="17"/>
      <c r="I31" s="60" t="e">
        <f>('componentes POA'!I45+'componentes POA'!I102+'componentes POA'!I159+'componentes POA'!I216)/4</f>
        <v>#DIV/0!</v>
      </c>
      <c r="J31" s="64" t="e">
        <f>('componentes POA'!J45+'componentes POA'!J102+'componentes POA'!J159+'componentes POA'!J216)/4</f>
        <v>#DIV/0!</v>
      </c>
      <c r="K31" s="1"/>
      <c r="L31" s="1"/>
      <c r="M31" s="1"/>
    </row>
    <row r="32" spans="1:13" s="3" customFormat="1" x14ac:dyDescent="0.2">
      <c r="A32" s="16">
        <v>43190</v>
      </c>
      <c r="B32" s="224">
        <f>'Presupuesto de Egresos'!F63</f>
        <v>0</v>
      </c>
      <c r="C32" s="225"/>
      <c r="D32" s="224">
        <f>'Egresos Ejercidos Reales'!F63</f>
        <v>0</v>
      </c>
      <c r="E32" s="225"/>
      <c r="G32" s="16">
        <v>43190</v>
      </c>
      <c r="H32" s="16"/>
      <c r="I32" s="59" t="e">
        <f>('componentes POA'!I46+'componentes POA'!I103+'componentes POA'!I160+'componentes POA'!I217)/4</f>
        <v>#DIV/0!</v>
      </c>
      <c r="J32" s="63" t="e">
        <f>('componentes POA'!J46+'componentes POA'!J103+'componentes POA'!J160+'componentes POA'!J217)/4</f>
        <v>#DIV/0!</v>
      </c>
      <c r="K32" s="1"/>
      <c r="L32" s="1"/>
      <c r="M32" s="1"/>
    </row>
    <row r="33" spans="1:13" s="3" customFormat="1" x14ac:dyDescent="0.2">
      <c r="A33" s="17">
        <v>43220</v>
      </c>
      <c r="B33" s="222">
        <f>'Presupuesto de Egresos'!G63</f>
        <v>0</v>
      </c>
      <c r="C33" s="223"/>
      <c r="D33" s="222">
        <f>'Egresos Ejercidos Reales'!G63</f>
        <v>0</v>
      </c>
      <c r="E33" s="223"/>
      <c r="G33" s="17">
        <v>43220</v>
      </c>
      <c r="H33" s="17"/>
      <c r="I33" s="60" t="e">
        <f>('componentes POA'!I47+'componentes POA'!I104+'componentes POA'!I161+'componentes POA'!I218)/4</f>
        <v>#DIV/0!</v>
      </c>
      <c r="J33" s="64" t="e">
        <f>('componentes POA'!J47+'componentes POA'!J104+'componentes POA'!J161+'componentes POA'!J218)/4</f>
        <v>#DIV/0!</v>
      </c>
      <c r="K33" s="1"/>
      <c r="L33" s="1"/>
      <c r="M33" s="1"/>
    </row>
    <row r="34" spans="1:13" s="3" customFormat="1" x14ac:dyDescent="0.2">
      <c r="A34" s="16">
        <v>43251</v>
      </c>
      <c r="B34" s="224">
        <f>'Presupuesto de Egresos'!H63</f>
        <v>0</v>
      </c>
      <c r="C34" s="225"/>
      <c r="D34" s="224">
        <f>'Egresos Ejercidos Reales'!H63</f>
        <v>0</v>
      </c>
      <c r="E34" s="225"/>
      <c r="G34" s="16">
        <v>43251</v>
      </c>
      <c r="H34" s="16"/>
      <c r="I34" s="59" t="e">
        <f>('componentes POA'!I48+'componentes POA'!I105+'componentes POA'!I162+'componentes POA'!I219)/4</f>
        <v>#DIV/0!</v>
      </c>
      <c r="J34" s="63" t="e">
        <f>('componentes POA'!J48+'componentes POA'!J105+'componentes POA'!J162+'componentes POA'!J219)/4</f>
        <v>#DIV/0!</v>
      </c>
      <c r="K34" s="1"/>
      <c r="L34" s="1"/>
      <c r="M34" s="1"/>
    </row>
    <row r="35" spans="1:13" s="3" customFormat="1" x14ac:dyDescent="0.2">
      <c r="A35" s="17">
        <v>43281</v>
      </c>
      <c r="B35" s="222">
        <f>'Presupuesto de Egresos'!I63</f>
        <v>0</v>
      </c>
      <c r="C35" s="223"/>
      <c r="D35" s="222">
        <f>'Egresos Ejercidos Reales'!I63</f>
        <v>0</v>
      </c>
      <c r="E35" s="223"/>
      <c r="G35" s="17">
        <v>43281</v>
      </c>
      <c r="H35" s="17"/>
      <c r="I35" s="60" t="e">
        <f>('componentes POA'!I49+'componentes POA'!I106+'componentes POA'!I163+'componentes POA'!I220)/4</f>
        <v>#DIV/0!</v>
      </c>
      <c r="J35" s="64" t="e">
        <f>('componentes POA'!J49+'componentes POA'!J106+'componentes POA'!J163+'componentes POA'!J220)/4</f>
        <v>#DIV/0!</v>
      </c>
      <c r="K35" s="1"/>
      <c r="L35" s="1"/>
      <c r="M35" s="1"/>
    </row>
    <row r="36" spans="1:13" s="3" customFormat="1" x14ac:dyDescent="0.2">
      <c r="A36" s="16">
        <v>43312</v>
      </c>
      <c r="B36" s="224">
        <f>'Presupuesto de Egresos'!J63</f>
        <v>0</v>
      </c>
      <c r="C36" s="225"/>
      <c r="D36" s="224">
        <f>'Egresos Ejercidos Reales'!J63</f>
        <v>0</v>
      </c>
      <c r="E36" s="225"/>
      <c r="G36" s="16">
        <v>43312</v>
      </c>
      <c r="H36" s="16"/>
      <c r="I36" s="59" t="e">
        <f>('componentes POA'!I50+'componentes POA'!I107+'componentes POA'!I164+'componentes POA'!I221)/4</f>
        <v>#DIV/0!</v>
      </c>
      <c r="J36" s="63" t="e">
        <f>('componentes POA'!J50+'componentes POA'!J107+'componentes POA'!J164+'componentes POA'!J221)/4</f>
        <v>#DIV/0!</v>
      </c>
      <c r="K36" s="1"/>
      <c r="L36" s="1"/>
      <c r="M36" s="1"/>
    </row>
    <row r="37" spans="1:13" s="3" customFormat="1" x14ac:dyDescent="0.2">
      <c r="A37" s="17">
        <v>43343</v>
      </c>
      <c r="B37" s="222">
        <f>'Presupuesto de Egresos'!K63</f>
        <v>0</v>
      </c>
      <c r="C37" s="223"/>
      <c r="D37" s="222">
        <f>'Egresos Ejercidos Reales'!K63</f>
        <v>0</v>
      </c>
      <c r="E37" s="223"/>
      <c r="G37" s="17">
        <v>43343</v>
      </c>
      <c r="H37" s="17"/>
      <c r="I37" s="60" t="e">
        <f>('componentes POA'!I51+'componentes POA'!I108+'componentes POA'!I165+'componentes POA'!I222)/4</f>
        <v>#DIV/0!</v>
      </c>
      <c r="J37" s="64" t="e">
        <f>('componentes POA'!J51+'componentes POA'!J108+'componentes POA'!J165+'componentes POA'!J222)/4</f>
        <v>#DIV/0!</v>
      </c>
      <c r="K37" s="1"/>
      <c r="L37" s="1"/>
      <c r="M37" s="1"/>
    </row>
    <row r="38" spans="1:13" s="3" customFormat="1" x14ac:dyDescent="0.2">
      <c r="A38" s="16">
        <v>43373</v>
      </c>
      <c r="B38" s="224">
        <f>'Presupuesto de Egresos'!L63</f>
        <v>0</v>
      </c>
      <c r="C38" s="225"/>
      <c r="D38" s="224">
        <f>'Egresos Ejercidos Reales'!L63</f>
        <v>0</v>
      </c>
      <c r="E38" s="225"/>
      <c r="G38" s="16">
        <v>43373</v>
      </c>
      <c r="H38" s="16"/>
      <c r="I38" s="59" t="e">
        <f>('componentes POA'!I52+'componentes POA'!I109+'componentes POA'!I166+'componentes POA'!I223)/4</f>
        <v>#DIV/0!</v>
      </c>
      <c r="J38" s="63" t="e">
        <f>('componentes POA'!J52+'componentes POA'!J109+'componentes POA'!J166+'componentes POA'!J223)/4</f>
        <v>#DIV/0!</v>
      </c>
      <c r="K38" s="1"/>
      <c r="L38" s="1"/>
      <c r="M38" s="1"/>
    </row>
    <row r="39" spans="1:13" s="3" customFormat="1" x14ac:dyDescent="0.2">
      <c r="A39" s="17">
        <v>43404</v>
      </c>
      <c r="B39" s="222">
        <f>'Presupuesto de Egresos'!M63</f>
        <v>0</v>
      </c>
      <c r="C39" s="223"/>
      <c r="D39" s="222">
        <f>'Egresos Ejercidos Reales'!M63</f>
        <v>0</v>
      </c>
      <c r="E39" s="223"/>
      <c r="G39" s="17">
        <v>43404</v>
      </c>
      <c r="H39" s="17"/>
      <c r="I39" s="60" t="e">
        <f>('componentes POA'!I53+'componentes POA'!I110+'componentes POA'!I167+'componentes POA'!I224)/4</f>
        <v>#DIV/0!</v>
      </c>
      <c r="J39" s="64" t="e">
        <f>('componentes POA'!J53+'componentes POA'!J110+'componentes POA'!J167+'componentes POA'!J224)/4</f>
        <v>#DIV/0!</v>
      </c>
      <c r="K39" s="1"/>
      <c r="L39" s="1"/>
      <c r="M39" s="1"/>
    </row>
    <row r="40" spans="1:13" s="3" customFormat="1" x14ac:dyDescent="0.2">
      <c r="A40" s="16">
        <v>43434</v>
      </c>
      <c r="B40" s="224">
        <f>'Presupuesto de Egresos'!N63</f>
        <v>0</v>
      </c>
      <c r="C40" s="225"/>
      <c r="D40" s="224">
        <f>'Egresos Ejercidos Reales'!N63</f>
        <v>0</v>
      </c>
      <c r="E40" s="225"/>
      <c r="G40" s="16">
        <v>43434</v>
      </c>
      <c r="H40" s="16"/>
      <c r="I40" s="59" t="e">
        <f>('componentes POA'!I54+'componentes POA'!I111+'componentes POA'!I168+'componentes POA'!I225)/4</f>
        <v>#DIV/0!</v>
      </c>
      <c r="J40" s="63" t="e">
        <f>('componentes POA'!J54+'componentes POA'!J111+'componentes POA'!J168+'componentes POA'!J225)/4</f>
        <v>#DIV/0!</v>
      </c>
      <c r="K40" s="1"/>
      <c r="L40" s="1"/>
      <c r="M40" s="1"/>
    </row>
    <row r="41" spans="1:13" s="3" customFormat="1" x14ac:dyDescent="0.2">
      <c r="A41" s="17">
        <v>43465</v>
      </c>
      <c r="B41" s="222">
        <f>'Presupuesto de Egresos'!O63</f>
        <v>0</v>
      </c>
      <c r="C41" s="223"/>
      <c r="D41" s="222">
        <f>'Egresos Ejercidos Reales'!O63</f>
        <v>0</v>
      </c>
      <c r="E41" s="223"/>
      <c r="G41" s="17">
        <v>43465</v>
      </c>
      <c r="H41" s="17"/>
      <c r="I41" s="60" t="e">
        <f>('componentes POA'!I55+'componentes POA'!I112+'componentes POA'!I169+'componentes POA'!I226)/4</f>
        <v>#DIV/0!</v>
      </c>
      <c r="J41" s="64" t="e">
        <f>('componentes POA'!J55+'componentes POA'!J112+'componentes POA'!J169+'componentes POA'!J226)/4</f>
        <v>#DIV/0!</v>
      </c>
      <c r="K41" s="1"/>
      <c r="L41" s="1"/>
      <c r="M41" s="1"/>
    </row>
    <row r="42" spans="1:13" s="3" customFormat="1" x14ac:dyDescent="0.2">
      <c r="B42" s="220">
        <f>SUM(B30:C41)</f>
        <v>100</v>
      </c>
      <c r="C42" s="221"/>
      <c r="D42" s="220">
        <f>SUM(D30:E41)</f>
        <v>100</v>
      </c>
      <c r="E42" s="221"/>
      <c r="F42" s="18"/>
      <c r="H42" s="61"/>
      <c r="I42" s="62" t="e">
        <f>I41</f>
        <v>#DIV/0!</v>
      </c>
      <c r="J42" s="65" t="e">
        <f>J41</f>
        <v>#DIV/0!</v>
      </c>
      <c r="K42" s="1"/>
      <c r="L42" s="1"/>
      <c r="M42" s="1"/>
    </row>
    <row r="45" spans="1:13" x14ac:dyDescent="0.2">
      <c r="A45" s="217" t="s">
        <v>64</v>
      </c>
      <c r="B45" s="218"/>
      <c r="C45" s="219"/>
      <c r="D45" s="118" t="s">
        <v>75</v>
      </c>
      <c r="E45" s="119">
        <v>2</v>
      </c>
      <c r="F45" s="117" t="str">
        <f>VLOOKUP(E45,nombremes,2,FALSE)</f>
        <v>Febrero</v>
      </c>
      <c r="G45" s="217" t="s">
        <v>8</v>
      </c>
      <c r="H45" s="218"/>
      <c r="I45" s="219"/>
      <c r="J45" s="1"/>
    </row>
    <row r="46" spans="1:13" x14ac:dyDescent="0.2">
      <c r="A46" s="205" t="s">
        <v>9</v>
      </c>
      <c r="B46" s="210"/>
      <c r="C46" s="206"/>
      <c r="D46" s="205" t="s">
        <v>65</v>
      </c>
      <c r="E46" s="206"/>
      <c r="F46" s="80" t="s">
        <v>7</v>
      </c>
      <c r="G46" s="205" t="s">
        <v>65</v>
      </c>
      <c r="H46" s="206"/>
      <c r="I46" s="80" t="s">
        <v>7</v>
      </c>
      <c r="J46" s="1"/>
    </row>
    <row r="47" spans="1:13" x14ac:dyDescent="0.2">
      <c r="A47" s="207" t="str">
        <f>'componentes POA'!C3</f>
        <v>Equipos y software de computo</v>
      </c>
      <c r="B47" s="208"/>
      <c r="C47" s="209"/>
      <c r="D47" s="83">
        <f>VLOOKUP($E$45,compo1,2,FALSE)</f>
        <v>0</v>
      </c>
      <c r="E47" s="82"/>
      <c r="F47" s="83">
        <f>VLOOKUP($E$45,compo1,3,FALSE)</f>
        <v>15</v>
      </c>
      <c r="G47" s="83">
        <f>VLOOKUP($E$45,compo1,5,FALSE)</f>
        <v>0</v>
      </c>
      <c r="H47" s="82"/>
      <c r="I47" s="84">
        <f>VLOOKUP($E$45,compo1,6,FALSE)</f>
        <v>35</v>
      </c>
      <c r="J47" s="1"/>
    </row>
    <row r="48" spans="1:13" x14ac:dyDescent="0.2">
      <c r="A48" s="211" t="str">
        <f>'componentes POA'!C60</f>
        <v xml:space="preserve">Banda ancha </v>
      </c>
      <c r="B48" s="212"/>
      <c r="C48" s="213"/>
      <c r="D48" s="83">
        <f>VLOOKUP($E$45,compo2,2,FALSE)</f>
        <v>0</v>
      </c>
      <c r="E48" s="82"/>
      <c r="F48" s="83">
        <f>VLOOKUP($E$45,compo2,3,FALSE)</f>
        <v>6</v>
      </c>
      <c r="G48" s="83">
        <f>VLOOKUP($E$45,compo2,5,FALSE)</f>
        <v>0</v>
      </c>
      <c r="H48" s="82"/>
      <c r="I48" s="84">
        <f>VLOOKUP($E$45,compo2,6,FALSE)</f>
        <v>13</v>
      </c>
      <c r="J48" s="1"/>
    </row>
    <row r="49" spans="1:10" x14ac:dyDescent="0.2">
      <c r="A49" s="211" t="str">
        <f>'componentes POA'!C117</f>
        <v>Reducción de llamadas a celular</v>
      </c>
      <c r="B49" s="212"/>
      <c r="C49" s="213"/>
      <c r="D49" s="83">
        <f>VLOOKUP($E$45,compo3,2,FALSE)</f>
        <v>0</v>
      </c>
      <c r="E49" s="82"/>
      <c r="F49" s="83">
        <f>VLOOKUP($E$45,compo3,3,FALSE)</f>
        <v>163</v>
      </c>
      <c r="G49" s="83">
        <f>VLOOKUP($E$45,compo3,5,FALSE)</f>
        <v>0</v>
      </c>
      <c r="H49" s="82"/>
      <c r="I49" s="84">
        <f>VLOOKUP($E$45,compo3,6,FALSE)</f>
        <v>387</v>
      </c>
      <c r="J49" s="1"/>
    </row>
    <row r="50" spans="1:10" x14ac:dyDescent="0.2">
      <c r="A50" s="214" t="str">
        <f>'componentes POA'!C174</f>
        <v xml:space="preserve">Actualizaciones de la página institucional </v>
      </c>
      <c r="B50" s="215"/>
      <c r="C50" s="216"/>
      <c r="D50" s="83">
        <f>VLOOKUP($E$45,compo4,2,FALSE)</f>
        <v>0</v>
      </c>
      <c r="E50" s="82"/>
      <c r="F50" s="83">
        <f>VLOOKUP($E$45,compo4,3,FALSE)</f>
        <v>34</v>
      </c>
      <c r="G50" s="83">
        <f>VLOOKUP($E$45,compo4,5,FALSE)</f>
        <v>0</v>
      </c>
      <c r="H50" s="82"/>
      <c r="I50" s="84">
        <f>VLOOKUP($E$45,compo4,6,FALSE)</f>
        <v>80</v>
      </c>
      <c r="J50" s="1"/>
    </row>
    <row r="51" spans="1:10" x14ac:dyDescent="0.2">
      <c r="A51" s="38"/>
      <c r="B51" s="38"/>
      <c r="C51" s="38"/>
      <c r="D51" s="113"/>
      <c r="E51" s="34"/>
      <c r="F51" s="113"/>
      <c r="G51" s="113"/>
      <c r="J51" s="1"/>
    </row>
    <row r="52" spans="1:10" x14ac:dyDescent="0.2">
      <c r="A52" s="217" t="s">
        <v>10</v>
      </c>
      <c r="B52" s="218"/>
      <c r="C52" s="219"/>
      <c r="D52" s="8"/>
      <c r="E52" s="8"/>
      <c r="F52" s="19"/>
      <c r="G52" s="8"/>
      <c r="J52" s="8"/>
    </row>
    <row r="53" spans="1:10" x14ac:dyDescent="0.2">
      <c r="A53" s="205" t="s">
        <v>9</v>
      </c>
      <c r="B53" s="210"/>
      <c r="C53" s="206"/>
      <c r="D53" s="205" t="s">
        <v>65</v>
      </c>
      <c r="E53" s="206"/>
      <c r="F53" s="19"/>
      <c r="G53" s="8"/>
      <c r="J53" s="8"/>
    </row>
    <row r="54" spans="1:10" x14ac:dyDescent="0.2">
      <c r="A54" s="207" t="str">
        <f>A47</f>
        <v>Equipos y software de computo</v>
      </c>
      <c r="B54" s="208"/>
      <c r="C54" s="209"/>
      <c r="D54" s="81">
        <v>0.2</v>
      </c>
      <c r="E54" s="104"/>
      <c r="F54" s="19"/>
      <c r="G54" s="8"/>
      <c r="J54" s="8"/>
    </row>
    <row r="55" spans="1:10" ht="12.75" customHeight="1" x14ac:dyDescent="0.2">
      <c r="A55" s="207" t="str">
        <f>A48</f>
        <v xml:space="preserve">Banda ancha </v>
      </c>
      <c r="B55" s="208"/>
      <c r="C55" s="209"/>
      <c r="D55" s="81">
        <v>0.3</v>
      </c>
      <c r="E55" s="104"/>
      <c r="F55" s="19"/>
      <c r="G55" s="8"/>
      <c r="J55" s="8"/>
    </row>
    <row r="56" spans="1:10" ht="12.75" customHeight="1" x14ac:dyDescent="0.2">
      <c r="A56" s="207" t="str">
        <f>A49</f>
        <v>Reducción de llamadas a celular</v>
      </c>
      <c r="B56" s="208"/>
      <c r="C56" s="209"/>
      <c r="D56" s="81">
        <v>0.2</v>
      </c>
      <c r="E56" s="104"/>
      <c r="F56" s="19"/>
      <c r="G56" s="8"/>
      <c r="J56" s="8"/>
    </row>
    <row r="57" spans="1:10" x14ac:dyDescent="0.2">
      <c r="A57" s="207" t="str">
        <f>A50</f>
        <v xml:space="preserve">Actualizaciones de la página institucional </v>
      </c>
      <c r="B57" s="208"/>
      <c r="C57" s="209"/>
      <c r="D57" s="81">
        <v>0.3</v>
      </c>
      <c r="E57" s="104"/>
      <c r="F57" s="19"/>
      <c r="G57" s="8"/>
      <c r="J57" s="8"/>
    </row>
    <row r="58" spans="1:10" x14ac:dyDescent="0.2">
      <c r="A58" s="5"/>
      <c r="B58" s="5"/>
      <c r="C58" s="5"/>
      <c r="D58" s="102">
        <f>SUM(D54:D57)</f>
        <v>1</v>
      </c>
      <c r="E58" s="103"/>
      <c r="F58" s="19"/>
      <c r="G58" s="8"/>
      <c r="J58" s="8"/>
    </row>
    <row r="59" spans="1:10" x14ac:dyDescent="0.2">
      <c r="A59" s="5"/>
      <c r="B59" s="5"/>
      <c r="C59" s="5"/>
      <c r="D59" s="8"/>
      <c r="E59" s="8"/>
      <c r="F59" s="19"/>
      <c r="G59" s="8"/>
      <c r="J59" s="8"/>
    </row>
    <row r="60" spans="1:10" x14ac:dyDescent="0.2">
      <c r="A60" s="5"/>
      <c r="B60" s="5"/>
      <c r="C60" s="5"/>
      <c r="D60" s="8"/>
      <c r="E60" s="8"/>
      <c r="F60" s="19"/>
      <c r="G60" s="8"/>
      <c r="J60" s="8"/>
    </row>
    <row r="61" spans="1:10" x14ac:dyDescent="0.2">
      <c r="A61" s="5"/>
      <c r="B61" s="5"/>
      <c r="C61" s="5"/>
      <c r="D61" s="8"/>
      <c r="E61" s="8"/>
      <c r="F61" s="19"/>
      <c r="G61" s="8"/>
      <c r="J61" s="8"/>
    </row>
  </sheetData>
  <sheetProtection algorithmName="SHA-512" hashValue="UXW0uaYxJfygFLbaJlk0G9vhTC02DdpNjHG6eQzEqVWhrmN72PIBRVYRwpe0gv08Y6CvFrtr9W3608/qJAFfEA==" saltValue="6qqd12NyUFAiK+wsqGH2Rw==" spinCount="100000" sheet="1" objects="1" scenarios="1"/>
  <protectedRanges>
    <protectedRange sqref="D54:E57" name="usodeltiempo_1"/>
    <protectedRange sqref="E45" name="mes_1"/>
    <protectedRange sqref="A19:J21" name="vision"/>
    <protectedRange sqref="C9:J9" name="dependencia"/>
    <protectedRange sqref="C11:J11" name="arearesponsable"/>
    <protectedRange sqref="A14:J16" name="mision"/>
  </protectedRanges>
  <mergeCells count="54">
    <mergeCell ref="A18:J18"/>
    <mergeCell ref="A7:J7"/>
    <mergeCell ref="C9:J9"/>
    <mergeCell ref="C11:J11"/>
    <mergeCell ref="A13:J13"/>
    <mergeCell ref="A14:J16"/>
    <mergeCell ref="A19:J21"/>
    <mergeCell ref="A23:C23"/>
    <mergeCell ref="F23:H23"/>
    <mergeCell ref="A25:C25"/>
    <mergeCell ref="B29:C29"/>
    <mergeCell ref="H29:I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A45:C45"/>
    <mergeCell ref="G45:I45"/>
    <mergeCell ref="A46:C46"/>
    <mergeCell ref="D46:E46"/>
    <mergeCell ref="G46:H46"/>
    <mergeCell ref="A47:C47"/>
    <mergeCell ref="A48:C48"/>
    <mergeCell ref="A49:C49"/>
    <mergeCell ref="A50:C50"/>
    <mergeCell ref="A52:C52"/>
    <mergeCell ref="D53:E53"/>
    <mergeCell ref="A54:C54"/>
    <mergeCell ref="A55:C55"/>
    <mergeCell ref="A56:C56"/>
    <mergeCell ref="A57:C57"/>
    <mergeCell ref="A53:C53"/>
  </mergeCells>
  <pageMargins left="0.55000000000000004" right="0.44" top="0.76" bottom="0.75" header="0.3" footer="0.3"/>
  <pageSetup paperSize="12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abSelected="1" topLeftCell="A159" zoomScale="150" zoomScaleNormal="150" workbookViewId="0">
      <selection activeCell="L168" sqref="L168"/>
    </sheetView>
  </sheetViews>
  <sheetFormatPr baseColWidth="10" defaultColWidth="11.42578125" defaultRowHeight="12.75" x14ac:dyDescent="0.2"/>
  <cols>
    <col min="1" max="1" width="14.85546875" style="3" customWidth="1"/>
    <col min="2" max="2" width="2.5703125" style="3" customWidth="1"/>
    <col min="3" max="3" width="11.42578125" style="3" customWidth="1"/>
    <col min="4" max="4" width="11.42578125" style="3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1" spans="1:10" x14ac:dyDescent="0.2">
      <c r="A1" s="67"/>
      <c r="B1" s="67"/>
      <c r="C1" s="68" t="s">
        <v>38</v>
      </c>
      <c r="D1" s="67" t="str">
        <f>C3</f>
        <v>Equipos y software de computo</v>
      </c>
      <c r="E1" s="67"/>
      <c r="F1" s="67"/>
      <c r="G1" s="67"/>
      <c r="H1" s="67"/>
      <c r="I1" s="67"/>
      <c r="J1" s="67"/>
    </row>
    <row r="2" spans="1:10" x14ac:dyDescent="0.2">
      <c r="I2" s="275" t="s">
        <v>203</v>
      </c>
      <c r="J2" s="276"/>
    </row>
    <row r="3" spans="1:10" x14ac:dyDescent="0.2">
      <c r="A3" s="2" t="s">
        <v>11</v>
      </c>
      <c r="C3" s="269" t="s">
        <v>218</v>
      </c>
      <c r="D3" s="270"/>
      <c r="E3" s="270"/>
      <c r="F3" s="270"/>
      <c r="G3" s="271"/>
      <c r="H3" s="20"/>
      <c r="I3" s="134" t="s">
        <v>79</v>
      </c>
      <c r="J3" s="136">
        <f>beneficiarios!N8</f>
        <v>0</v>
      </c>
    </row>
    <row r="4" spans="1:10" x14ac:dyDescent="0.2">
      <c r="A4" s="2" t="s">
        <v>12</v>
      </c>
      <c r="C4" s="269" t="s">
        <v>219</v>
      </c>
      <c r="D4" s="270"/>
      <c r="E4" s="270"/>
      <c r="F4" s="270"/>
      <c r="G4" s="271"/>
      <c r="H4" s="20"/>
      <c r="I4" s="134" t="s">
        <v>200</v>
      </c>
      <c r="J4" s="189">
        <f>beneficiarios!N9</f>
        <v>0</v>
      </c>
    </row>
    <row r="5" spans="1:10" x14ac:dyDescent="0.2">
      <c r="A5" s="131" t="s">
        <v>13</v>
      </c>
      <c r="C5" s="269" t="s">
        <v>220</v>
      </c>
      <c r="D5" s="270"/>
      <c r="E5" s="270"/>
      <c r="F5" s="270"/>
      <c r="G5" s="271"/>
      <c r="H5" s="20"/>
      <c r="I5" s="135" t="s">
        <v>201</v>
      </c>
      <c r="J5" s="189">
        <f>beneficiarios!N10</f>
        <v>0</v>
      </c>
    </row>
    <row r="6" spans="1:10" ht="25.5" x14ac:dyDescent="0.2">
      <c r="A6" s="131" t="s">
        <v>208</v>
      </c>
      <c r="B6" s="138"/>
      <c r="C6" s="272" t="s">
        <v>221</v>
      </c>
      <c r="D6" s="273"/>
      <c r="E6" s="273"/>
      <c r="F6" s="273"/>
      <c r="G6" s="274"/>
      <c r="H6" s="20"/>
      <c r="I6" s="135" t="s">
        <v>202</v>
      </c>
      <c r="J6" s="189">
        <f>beneficiarios!N11</f>
        <v>0</v>
      </c>
    </row>
    <row r="7" spans="1:10" x14ac:dyDescent="0.2">
      <c r="A7" s="1"/>
    </row>
    <row r="8" spans="1:10" x14ac:dyDescent="0.2">
      <c r="A8" s="2" t="s">
        <v>14</v>
      </c>
      <c r="C8" s="258">
        <v>43101</v>
      </c>
      <c r="D8" s="259"/>
      <c r="F8" s="130" t="s">
        <v>15</v>
      </c>
      <c r="G8" s="40"/>
      <c r="I8" s="258">
        <v>43465</v>
      </c>
      <c r="J8" s="259"/>
    </row>
    <row r="10" spans="1:10" ht="12.75" customHeight="1" x14ac:dyDescent="0.2">
      <c r="A10" s="260" t="s">
        <v>73</v>
      </c>
      <c r="B10" s="261"/>
      <c r="C10" s="258">
        <v>42985</v>
      </c>
      <c r="D10" s="259"/>
      <c r="E10" s="20"/>
      <c r="F10" s="268" t="s">
        <v>209</v>
      </c>
      <c r="G10" s="268"/>
      <c r="H10" s="268"/>
      <c r="I10" s="262" t="s">
        <v>115</v>
      </c>
      <c r="J10" s="263"/>
    </row>
    <row r="11" spans="1:10" ht="13.5" thickBot="1" x14ac:dyDescent="0.25"/>
    <row r="12" spans="1:10" ht="25.5" customHeight="1" thickBot="1" x14ac:dyDescent="0.25">
      <c r="A12" s="264" t="s">
        <v>78</v>
      </c>
      <c r="B12" s="265"/>
      <c r="C12" s="266" t="s">
        <v>299</v>
      </c>
      <c r="D12" s="267"/>
      <c r="E12" s="264" t="s">
        <v>74</v>
      </c>
      <c r="F12" s="265"/>
      <c r="G12" s="266" t="s">
        <v>222</v>
      </c>
      <c r="H12" s="267"/>
      <c r="I12" s="127" t="s">
        <v>82</v>
      </c>
      <c r="J12" s="197" t="s">
        <v>111</v>
      </c>
    </row>
    <row r="14" spans="1:10" x14ac:dyDescent="0.2">
      <c r="A14" s="21" t="s">
        <v>71</v>
      </c>
      <c r="C14" s="290" t="s">
        <v>223</v>
      </c>
      <c r="D14" s="291"/>
      <c r="E14" s="291"/>
      <c r="F14" s="291"/>
      <c r="G14" s="291"/>
      <c r="H14" s="291"/>
      <c r="I14" s="291"/>
      <c r="J14" s="292"/>
    </row>
    <row r="15" spans="1:10" x14ac:dyDescent="0.2">
      <c r="A15" s="22"/>
      <c r="C15" s="293"/>
      <c r="D15" s="294"/>
      <c r="E15" s="294"/>
      <c r="F15" s="294"/>
      <c r="G15" s="294"/>
      <c r="H15" s="294"/>
      <c r="I15" s="294"/>
      <c r="J15" s="295"/>
    </row>
    <row r="16" spans="1:10" x14ac:dyDescent="0.2">
      <c r="A16" s="1"/>
      <c r="C16" s="293"/>
      <c r="D16" s="294"/>
      <c r="E16" s="294"/>
      <c r="F16" s="294"/>
      <c r="G16" s="294"/>
      <c r="H16" s="294"/>
      <c r="I16" s="294"/>
      <c r="J16" s="295"/>
    </row>
    <row r="17" spans="1:10" x14ac:dyDescent="0.2">
      <c r="A17" s="1"/>
      <c r="C17" s="296"/>
      <c r="D17" s="297"/>
      <c r="E17" s="297"/>
      <c r="F17" s="297"/>
      <c r="G17" s="297"/>
      <c r="H17" s="297"/>
      <c r="I17" s="297"/>
      <c r="J17" s="298"/>
    </row>
    <row r="19" spans="1:10" x14ac:dyDescent="0.2">
      <c r="A19" s="21" t="s">
        <v>36</v>
      </c>
      <c r="C19" s="54" t="s">
        <v>224</v>
      </c>
      <c r="D19" s="85"/>
      <c r="E19" s="85"/>
      <c r="F19" s="85"/>
      <c r="G19" s="85"/>
      <c r="H19" s="85"/>
      <c r="I19" s="85"/>
      <c r="J19" s="86"/>
    </row>
    <row r="20" spans="1:10" x14ac:dyDescent="0.2">
      <c r="A20" s="22" t="s">
        <v>37</v>
      </c>
      <c r="C20" s="129" t="s">
        <v>225</v>
      </c>
      <c r="D20" s="87"/>
      <c r="E20" s="87"/>
      <c r="F20" s="87"/>
      <c r="G20" s="87"/>
      <c r="H20" s="87"/>
      <c r="I20" s="87"/>
      <c r="J20" s="88"/>
    </row>
    <row r="21" spans="1:10" x14ac:dyDescent="0.2">
      <c r="C21" s="129"/>
      <c r="D21" s="87"/>
      <c r="E21" s="87"/>
      <c r="F21" s="87"/>
      <c r="G21" s="87"/>
      <c r="H21" s="87"/>
      <c r="I21" s="87"/>
      <c r="J21" s="88"/>
    </row>
    <row r="22" spans="1:10" x14ac:dyDescent="0.2">
      <c r="C22" s="52"/>
      <c r="D22" s="87"/>
      <c r="E22" s="87"/>
      <c r="F22" s="87"/>
      <c r="G22" s="87"/>
      <c r="H22" s="87"/>
      <c r="I22" s="87"/>
      <c r="J22" s="88"/>
    </row>
    <row r="23" spans="1:10" x14ac:dyDescent="0.2">
      <c r="C23" s="53"/>
      <c r="D23" s="89"/>
      <c r="E23" s="89"/>
      <c r="F23" s="89"/>
      <c r="G23" s="89"/>
      <c r="H23" s="89"/>
      <c r="I23" s="89"/>
      <c r="J23" s="90"/>
    </row>
    <row r="25" spans="1:10" x14ac:dyDescent="0.2">
      <c r="A25" s="21" t="s">
        <v>35</v>
      </c>
      <c r="C25" s="54" t="s">
        <v>226</v>
      </c>
      <c r="D25" s="85"/>
      <c r="E25" s="85"/>
      <c r="F25" s="85"/>
      <c r="G25" s="85"/>
      <c r="H25" s="85"/>
      <c r="I25" s="85"/>
      <c r="J25" s="86"/>
    </row>
    <row r="26" spans="1:10" x14ac:dyDescent="0.2">
      <c r="A26" s="22"/>
      <c r="C26" s="129" t="s">
        <v>227</v>
      </c>
      <c r="D26" s="87"/>
      <c r="E26" s="87"/>
      <c r="F26" s="87"/>
      <c r="G26" s="87"/>
      <c r="H26" s="87"/>
      <c r="I26" s="87"/>
      <c r="J26" s="88"/>
    </row>
    <row r="27" spans="1:10" x14ac:dyDescent="0.2">
      <c r="C27" s="129"/>
      <c r="D27" s="87"/>
      <c r="E27" s="87"/>
      <c r="F27" s="87"/>
      <c r="G27" s="87"/>
      <c r="H27" s="87"/>
      <c r="I27" s="87"/>
      <c r="J27" s="88"/>
    </row>
    <row r="28" spans="1:10" x14ac:dyDescent="0.2">
      <c r="C28" s="129"/>
      <c r="D28" s="87"/>
      <c r="E28" s="87"/>
      <c r="F28" s="87"/>
      <c r="G28" s="87"/>
      <c r="H28" s="87"/>
      <c r="I28" s="87"/>
      <c r="J28" s="88"/>
    </row>
    <row r="29" spans="1:10" x14ac:dyDescent="0.2">
      <c r="C29" s="53"/>
      <c r="D29" s="89"/>
      <c r="E29" s="89"/>
      <c r="F29" s="89"/>
      <c r="G29" s="89"/>
      <c r="H29" s="89"/>
      <c r="I29" s="89"/>
      <c r="J29" s="90"/>
    </row>
    <row r="31" spans="1:10" x14ac:dyDescent="0.2">
      <c r="A31" s="21" t="s">
        <v>17</v>
      </c>
      <c r="C31" s="58" t="s">
        <v>228</v>
      </c>
      <c r="D31" s="91"/>
      <c r="E31" s="91"/>
      <c r="F31" s="91"/>
      <c r="G31" s="91"/>
      <c r="H31" s="91"/>
      <c r="I31" s="91"/>
      <c r="J31" s="92"/>
    </row>
    <row r="32" spans="1:10" x14ac:dyDescent="0.2">
      <c r="A32" s="22"/>
      <c r="C32" s="55" t="s">
        <v>229</v>
      </c>
      <c r="D32" s="93"/>
      <c r="E32" s="93"/>
      <c r="F32" s="93"/>
      <c r="G32" s="93"/>
      <c r="H32" s="93"/>
      <c r="I32" s="93"/>
      <c r="J32" s="94"/>
    </row>
    <row r="33" spans="1:10" x14ac:dyDescent="0.2">
      <c r="C33" s="55" t="s">
        <v>230</v>
      </c>
      <c r="D33" s="93"/>
      <c r="E33" s="93"/>
      <c r="F33" s="93"/>
      <c r="G33" s="93"/>
      <c r="H33" s="93"/>
      <c r="I33" s="93"/>
      <c r="J33" s="94"/>
    </row>
    <row r="34" spans="1:10" x14ac:dyDescent="0.2">
      <c r="C34" s="55" t="s">
        <v>231</v>
      </c>
      <c r="D34" s="93"/>
      <c r="E34" s="93"/>
      <c r="F34" s="93"/>
      <c r="G34" s="93"/>
      <c r="H34" s="93"/>
      <c r="I34" s="93"/>
      <c r="J34" s="94"/>
    </row>
    <row r="35" spans="1:10" x14ac:dyDescent="0.2">
      <c r="C35" s="55" t="s">
        <v>232</v>
      </c>
      <c r="D35" s="93"/>
      <c r="E35" s="93"/>
      <c r="F35" s="93"/>
      <c r="G35" s="93"/>
      <c r="H35" s="93"/>
      <c r="I35" s="93"/>
      <c r="J35" s="94"/>
    </row>
    <row r="36" spans="1:10" x14ac:dyDescent="0.2">
      <c r="C36" s="55"/>
      <c r="D36" s="93"/>
      <c r="E36" s="93"/>
      <c r="F36" s="93"/>
      <c r="G36" s="93"/>
      <c r="H36" s="93"/>
      <c r="I36" s="93"/>
      <c r="J36" s="94"/>
    </row>
    <row r="37" spans="1:10" x14ac:dyDescent="0.2">
      <c r="C37" s="55"/>
      <c r="D37" s="93"/>
      <c r="E37" s="93"/>
      <c r="F37" s="93"/>
      <c r="G37" s="93"/>
      <c r="H37" s="93"/>
      <c r="I37" s="93"/>
      <c r="J37" s="94"/>
    </row>
    <row r="38" spans="1:10" x14ac:dyDescent="0.2">
      <c r="C38" s="57"/>
      <c r="D38" s="96"/>
      <c r="E38" s="96"/>
      <c r="F38" s="96"/>
      <c r="G38" s="96"/>
      <c r="H38" s="96"/>
      <c r="I38" s="96"/>
      <c r="J38" s="97"/>
    </row>
    <row r="40" spans="1:10" x14ac:dyDescent="0.2">
      <c r="A40" s="2" t="s">
        <v>18</v>
      </c>
      <c r="C40" s="299">
        <v>0</v>
      </c>
      <c r="D40" s="300"/>
      <c r="F40" s="288" t="s">
        <v>19</v>
      </c>
      <c r="G40" s="289"/>
      <c r="I40" s="299">
        <v>0</v>
      </c>
      <c r="J40" s="300"/>
    </row>
    <row r="41" spans="1:10" x14ac:dyDescent="0.2">
      <c r="A41" s="4"/>
      <c r="B41" s="1"/>
      <c r="C41" s="106"/>
      <c r="D41" s="106"/>
      <c r="E41" s="1"/>
      <c r="F41" s="106"/>
      <c r="G41" s="106"/>
      <c r="I41" s="8"/>
      <c r="J41" s="8"/>
    </row>
    <row r="42" spans="1:10" x14ac:dyDescent="0.2">
      <c r="A42" s="23"/>
      <c r="B42" s="98" t="s">
        <v>64</v>
      </c>
      <c r="C42" s="10"/>
      <c r="D42" s="10"/>
      <c r="E42" s="11"/>
      <c r="G42" s="18"/>
      <c r="H42" s="1"/>
      <c r="I42" s="1"/>
      <c r="J42" s="1"/>
    </row>
    <row r="43" spans="1:10" x14ac:dyDescent="0.2">
      <c r="A43" s="42" t="s">
        <v>4</v>
      </c>
      <c r="B43" s="43"/>
      <c r="C43" s="105" t="s">
        <v>65</v>
      </c>
      <c r="D43" s="42" t="s">
        <v>77</v>
      </c>
      <c r="E43" s="51"/>
      <c r="F43" s="100" t="s">
        <v>66</v>
      </c>
      <c r="G43" s="45" t="s">
        <v>20</v>
      </c>
      <c r="H43" s="43"/>
      <c r="I43" s="44" t="s">
        <v>21</v>
      </c>
      <c r="J43" s="44" t="s">
        <v>22</v>
      </c>
    </row>
    <row r="44" spans="1:10" x14ac:dyDescent="0.2">
      <c r="A44" s="16">
        <v>43131</v>
      </c>
      <c r="B44" s="121">
        <v>1</v>
      </c>
      <c r="C44" s="24"/>
      <c r="D44" s="115">
        <v>20</v>
      </c>
      <c r="E44" s="120"/>
      <c r="F44" s="25">
        <f>C44</f>
        <v>0</v>
      </c>
      <c r="G44" s="26">
        <f>D44</f>
        <v>20</v>
      </c>
      <c r="H44" s="27"/>
      <c r="I44" s="28" t="e">
        <f t="shared" ref="I44:J55" si="0">F44/$F$56</f>
        <v>#DIV/0!</v>
      </c>
      <c r="J44" s="28" t="e">
        <f t="shared" si="0"/>
        <v>#DIV/0!</v>
      </c>
    </row>
    <row r="45" spans="1:10" x14ac:dyDescent="0.2">
      <c r="A45" s="17">
        <v>43159</v>
      </c>
      <c r="B45" s="122">
        <v>2</v>
      </c>
      <c r="C45" s="15"/>
      <c r="D45" s="114">
        <v>15</v>
      </c>
      <c r="E45" s="14"/>
      <c r="F45" s="29">
        <f t="shared" ref="F45:G55" si="1">C45+F44</f>
        <v>0</v>
      </c>
      <c r="G45" s="30">
        <f t="shared" si="1"/>
        <v>35</v>
      </c>
      <c r="H45" s="31"/>
      <c r="I45" s="32" t="e">
        <f t="shared" si="0"/>
        <v>#DIV/0!</v>
      </c>
      <c r="J45" s="32" t="e">
        <f t="shared" si="0"/>
        <v>#DIV/0!</v>
      </c>
    </row>
    <row r="46" spans="1:10" x14ac:dyDescent="0.2">
      <c r="A46" s="16">
        <v>43190</v>
      </c>
      <c r="B46" s="121">
        <v>3</v>
      </c>
      <c r="C46" s="24"/>
      <c r="D46" s="115">
        <v>13</v>
      </c>
      <c r="E46" s="120"/>
      <c r="F46" s="25">
        <f t="shared" si="1"/>
        <v>0</v>
      </c>
      <c r="G46" s="26">
        <f t="shared" si="1"/>
        <v>48</v>
      </c>
      <c r="H46" s="27"/>
      <c r="I46" s="28" t="e">
        <f t="shared" si="0"/>
        <v>#DIV/0!</v>
      </c>
      <c r="J46" s="28" t="e">
        <f t="shared" si="0"/>
        <v>#DIV/0!</v>
      </c>
    </row>
    <row r="47" spans="1:10" x14ac:dyDescent="0.2">
      <c r="A47" s="17">
        <v>43220</v>
      </c>
      <c r="B47" s="122">
        <v>4</v>
      </c>
      <c r="C47" s="15"/>
      <c r="D47" s="114">
        <v>10</v>
      </c>
      <c r="E47" s="14"/>
      <c r="F47" s="29">
        <f t="shared" si="1"/>
        <v>0</v>
      </c>
      <c r="G47" s="30">
        <f t="shared" si="1"/>
        <v>58</v>
      </c>
      <c r="H47" s="31"/>
      <c r="I47" s="32" t="e">
        <f t="shared" si="0"/>
        <v>#DIV/0!</v>
      </c>
      <c r="J47" s="32" t="e">
        <f t="shared" si="0"/>
        <v>#DIV/0!</v>
      </c>
    </row>
    <row r="48" spans="1:10" x14ac:dyDescent="0.2">
      <c r="A48" s="16">
        <v>43251</v>
      </c>
      <c r="B48" s="121">
        <v>5</v>
      </c>
      <c r="C48" s="24"/>
      <c r="D48" s="115">
        <v>18</v>
      </c>
      <c r="E48" s="120"/>
      <c r="F48" s="25">
        <f t="shared" si="1"/>
        <v>0</v>
      </c>
      <c r="G48" s="26">
        <f t="shared" si="1"/>
        <v>76</v>
      </c>
      <c r="H48" s="27"/>
      <c r="I48" s="28" t="e">
        <f t="shared" si="0"/>
        <v>#DIV/0!</v>
      </c>
      <c r="J48" s="28" t="e">
        <f t="shared" si="0"/>
        <v>#DIV/0!</v>
      </c>
    </row>
    <row r="49" spans="1:10" x14ac:dyDescent="0.2">
      <c r="A49" s="17">
        <v>43281</v>
      </c>
      <c r="B49" s="122">
        <v>6</v>
      </c>
      <c r="C49" s="15"/>
      <c r="D49" s="114">
        <v>16</v>
      </c>
      <c r="E49" s="14"/>
      <c r="F49" s="29">
        <f t="shared" si="1"/>
        <v>0</v>
      </c>
      <c r="G49" s="30">
        <f t="shared" si="1"/>
        <v>92</v>
      </c>
      <c r="H49" s="31"/>
      <c r="I49" s="32" t="e">
        <f t="shared" si="0"/>
        <v>#DIV/0!</v>
      </c>
      <c r="J49" s="32" t="e">
        <f t="shared" si="0"/>
        <v>#DIV/0!</v>
      </c>
    </row>
    <row r="50" spans="1:10" x14ac:dyDescent="0.2">
      <c r="A50" s="16">
        <v>43312</v>
      </c>
      <c r="B50" s="121">
        <v>7</v>
      </c>
      <c r="C50" s="24"/>
      <c r="D50" s="115">
        <v>15</v>
      </c>
      <c r="E50" s="120"/>
      <c r="F50" s="25">
        <f t="shared" si="1"/>
        <v>0</v>
      </c>
      <c r="G50" s="26">
        <f t="shared" si="1"/>
        <v>107</v>
      </c>
      <c r="H50" s="27"/>
      <c r="I50" s="28" t="e">
        <f t="shared" si="0"/>
        <v>#DIV/0!</v>
      </c>
      <c r="J50" s="28" t="e">
        <f t="shared" si="0"/>
        <v>#DIV/0!</v>
      </c>
    </row>
    <row r="51" spans="1:10" x14ac:dyDescent="0.2">
      <c r="A51" s="17">
        <v>43343</v>
      </c>
      <c r="B51" s="122">
        <v>8</v>
      </c>
      <c r="C51" s="15"/>
      <c r="D51" s="114">
        <v>4</v>
      </c>
      <c r="E51" s="14"/>
      <c r="F51" s="29">
        <f t="shared" si="1"/>
        <v>0</v>
      </c>
      <c r="G51" s="30">
        <f t="shared" si="1"/>
        <v>111</v>
      </c>
      <c r="H51" s="31"/>
      <c r="I51" s="32" t="e">
        <f t="shared" si="0"/>
        <v>#DIV/0!</v>
      </c>
      <c r="J51" s="32" t="e">
        <f t="shared" si="0"/>
        <v>#DIV/0!</v>
      </c>
    </row>
    <row r="52" spans="1:10" x14ac:dyDescent="0.2">
      <c r="A52" s="16">
        <v>43373</v>
      </c>
      <c r="B52" s="121">
        <v>9</v>
      </c>
      <c r="C52" s="24"/>
      <c r="D52" s="115"/>
      <c r="E52" s="120"/>
      <c r="F52" s="25">
        <f t="shared" si="1"/>
        <v>0</v>
      </c>
      <c r="G52" s="26">
        <f t="shared" si="1"/>
        <v>111</v>
      </c>
      <c r="H52" s="27"/>
      <c r="I52" s="28" t="e">
        <f t="shared" si="0"/>
        <v>#DIV/0!</v>
      </c>
      <c r="J52" s="28" t="e">
        <f t="shared" si="0"/>
        <v>#DIV/0!</v>
      </c>
    </row>
    <row r="53" spans="1:10" x14ac:dyDescent="0.2">
      <c r="A53" s="17">
        <v>43404</v>
      </c>
      <c r="B53" s="122">
        <v>10</v>
      </c>
      <c r="C53" s="15"/>
      <c r="D53" s="114"/>
      <c r="E53" s="14"/>
      <c r="F53" s="29">
        <f t="shared" si="1"/>
        <v>0</v>
      </c>
      <c r="G53" s="30">
        <f t="shared" si="1"/>
        <v>111</v>
      </c>
      <c r="H53" s="31"/>
      <c r="I53" s="32" t="e">
        <f t="shared" si="0"/>
        <v>#DIV/0!</v>
      </c>
      <c r="J53" s="32" t="e">
        <f t="shared" si="0"/>
        <v>#DIV/0!</v>
      </c>
    </row>
    <row r="54" spans="1:10" x14ac:dyDescent="0.2">
      <c r="A54" s="16">
        <v>43434</v>
      </c>
      <c r="B54" s="121">
        <v>11</v>
      </c>
      <c r="C54" s="24"/>
      <c r="D54" s="115"/>
      <c r="E54" s="120"/>
      <c r="F54" s="25">
        <f t="shared" si="1"/>
        <v>0</v>
      </c>
      <c r="G54" s="26">
        <f t="shared" si="1"/>
        <v>111</v>
      </c>
      <c r="H54" s="27"/>
      <c r="I54" s="28" t="e">
        <f t="shared" si="0"/>
        <v>#DIV/0!</v>
      </c>
      <c r="J54" s="28" t="e">
        <f t="shared" si="0"/>
        <v>#DIV/0!</v>
      </c>
    </row>
    <row r="55" spans="1:10" x14ac:dyDescent="0.2">
      <c r="A55" s="17">
        <v>43465</v>
      </c>
      <c r="B55" s="122">
        <v>12</v>
      </c>
      <c r="C55" s="15"/>
      <c r="D55" s="114"/>
      <c r="E55" s="14"/>
      <c r="F55" s="29">
        <f t="shared" si="1"/>
        <v>0</v>
      </c>
      <c r="G55" s="30">
        <f t="shared" si="1"/>
        <v>111</v>
      </c>
      <c r="H55" s="31"/>
      <c r="I55" s="32" t="e">
        <f t="shared" si="0"/>
        <v>#DIV/0!</v>
      </c>
      <c r="J55" s="32" t="e">
        <f t="shared" si="0"/>
        <v>#DIV/0!</v>
      </c>
    </row>
    <row r="56" spans="1:10" x14ac:dyDescent="0.2">
      <c r="A56" s="46" t="s">
        <v>23</v>
      </c>
      <c r="B56" s="123">
        <v>13</v>
      </c>
      <c r="C56" s="44">
        <f>SUM(C44:C55)</f>
        <v>0</v>
      </c>
      <c r="D56" s="42">
        <f>SUM(D44:D55)</f>
        <v>111</v>
      </c>
      <c r="E56" s="51"/>
      <c r="F56" s="47">
        <f>F55</f>
        <v>0</v>
      </c>
      <c r="G56" s="48">
        <f>G55</f>
        <v>111</v>
      </c>
      <c r="H56" s="49"/>
      <c r="I56" s="50" t="e">
        <f>I55</f>
        <v>#DIV/0!</v>
      </c>
      <c r="J56" s="50" t="e">
        <f>J55</f>
        <v>#DIV/0!</v>
      </c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67"/>
      <c r="B58" s="67"/>
      <c r="C58" s="68" t="s">
        <v>39</v>
      </c>
      <c r="D58" s="67" t="str">
        <f>C60</f>
        <v xml:space="preserve">Banda ancha </v>
      </c>
      <c r="E58" s="67"/>
      <c r="F58" s="67"/>
      <c r="G58" s="67"/>
      <c r="H58" s="67"/>
      <c r="I58" s="67"/>
      <c r="J58" s="67"/>
    </row>
    <row r="59" spans="1:10" x14ac:dyDescent="0.2">
      <c r="I59" s="275" t="s">
        <v>203</v>
      </c>
      <c r="J59" s="276"/>
    </row>
    <row r="60" spans="1:10" x14ac:dyDescent="0.2">
      <c r="A60" s="2" t="s">
        <v>11</v>
      </c>
      <c r="C60" s="269" t="s">
        <v>233</v>
      </c>
      <c r="D60" s="270"/>
      <c r="E60" s="270"/>
      <c r="F60" s="270"/>
      <c r="G60" s="270"/>
      <c r="H60" s="66"/>
      <c r="I60" s="134" t="s">
        <v>79</v>
      </c>
      <c r="J60" s="136">
        <f>beneficiarios!N16</f>
        <v>0</v>
      </c>
    </row>
    <row r="61" spans="1:10" x14ac:dyDescent="0.2">
      <c r="A61" s="2" t="s">
        <v>12</v>
      </c>
      <c r="C61" s="269" t="s">
        <v>234</v>
      </c>
      <c r="D61" s="270"/>
      <c r="E61" s="270"/>
      <c r="F61" s="270"/>
      <c r="G61" s="271"/>
      <c r="H61" s="66"/>
      <c r="I61" s="134" t="s">
        <v>200</v>
      </c>
      <c r="J61" s="189">
        <f>beneficiarios!N17</f>
        <v>0</v>
      </c>
    </row>
    <row r="62" spans="1:10" x14ac:dyDescent="0.2">
      <c r="A62" s="131" t="s">
        <v>13</v>
      </c>
      <c r="C62" s="269" t="s">
        <v>235</v>
      </c>
      <c r="D62" s="270"/>
      <c r="E62" s="270"/>
      <c r="F62" s="270"/>
      <c r="G62" s="271"/>
      <c r="H62" s="66"/>
      <c r="I62" s="135" t="s">
        <v>201</v>
      </c>
      <c r="J62" s="189">
        <f>beneficiarios!N18</f>
        <v>0</v>
      </c>
    </row>
    <row r="63" spans="1:10" ht="25.5" x14ac:dyDescent="0.2">
      <c r="A63" s="137" t="s">
        <v>208</v>
      </c>
      <c r="B63" s="138"/>
      <c r="C63" s="301" t="s">
        <v>236</v>
      </c>
      <c r="D63" s="302"/>
      <c r="E63" s="302"/>
      <c r="F63" s="302"/>
      <c r="G63" s="303"/>
      <c r="H63" s="66"/>
      <c r="I63" s="135" t="s">
        <v>202</v>
      </c>
      <c r="J63" s="189">
        <f>beneficiarios!N19</f>
        <v>0</v>
      </c>
    </row>
    <row r="64" spans="1:10" x14ac:dyDescent="0.2">
      <c r="A64" s="1"/>
    </row>
    <row r="65" spans="1:10" x14ac:dyDescent="0.2">
      <c r="A65" s="2" t="s">
        <v>14</v>
      </c>
      <c r="C65" s="258">
        <v>43101</v>
      </c>
      <c r="D65" s="300"/>
      <c r="F65" s="130" t="s">
        <v>15</v>
      </c>
      <c r="G65" s="40"/>
      <c r="I65" s="258">
        <v>43465</v>
      </c>
      <c r="J65" s="300"/>
    </row>
    <row r="67" spans="1:10" ht="12.75" customHeight="1" x14ac:dyDescent="0.2">
      <c r="A67" s="260" t="s">
        <v>73</v>
      </c>
      <c r="B67" s="261"/>
      <c r="C67" s="258">
        <v>42985</v>
      </c>
      <c r="D67" s="259"/>
      <c r="E67" s="20"/>
      <c r="F67" s="268" t="s">
        <v>209</v>
      </c>
      <c r="G67" s="268"/>
      <c r="H67" s="268"/>
      <c r="I67" s="262" t="s">
        <v>115</v>
      </c>
      <c r="J67" s="263"/>
    </row>
    <row r="68" spans="1:10" ht="13.5" thickBot="1" x14ac:dyDescent="0.25">
      <c r="A68" s="33"/>
      <c r="B68" s="34"/>
      <c r="C68" s="18"/>
      <c r="D68" s="18"/>
      <c r="E68" s="18"/>
      <c r="F68" s="18"/>
      <c r="G68" s="20"/>
      <c r="H68" s="20"/>
    </row>
    <row r="69" spans="1:10" ht="25.5" customHeight="1" thickBot="1" x14ac:dyDescent="0.25">
      <c r="A69" s="264" t="s">
        <v>78</v>
      </c>
      <c r="B69" s="265"/>
      <c r="C69" s="266" t="s">
        <v>300</v>
      </c>
      <c r="D69" s="267"/>
      <c r="E69" s="264" t="s">
        <v>74</v>
      </c>
      <c r="F69" s="265"/>
      <c r="G69" s="266" t="s">
        <v>237</v>
      </c>
      <c r="H69" s="267"/>
      <c r="I69" s="127" t="s">
        <v>82</v>
      </c>
      <c r="J69" s="197" t="s">
        <v>110</v>
      </c>
    </row>
    <row r="71" spans="1:10" x14ac:dyDescent="0.2">
      <c r="A71" s="35" t="s">
        <v>71</v>
      </c>
      <c r="C71" s="277" t="s">
        <v>238</v>
      </c>
      <c r="D71" s="278"/>
      <c r="E71" s="278"/>
      <c r="F71" s="278"/>
      <c r="G71" s="278"/>
      <c r="H71" s="278"/>
      <c r="I71" s="278"/>
      <c r="J71" s="279"/>
    </row>
    <row r="72" spans="1:10" x14ac:dyDescent="0.2">
      <c r="A72" s="36"/>
      <c r="C72" s="280"/>
      <c r="D72" s="281"/>
      <c r="E72" s="281"/>
      <c r="F72" s="281"/>
      <c r="G72" s="281"/>
      <c r="H72" s="281"/>
      <c r="I72" s="281"/>
      <c r="J72" s="282"/>
    </row>
    <row r="73" spans="1:10" x14ac:dyDescent="0.2">
      <c r="A73" s="1"/>
      <c r="C73" s="280"/>
      <c r="D73" s="281"/>
      <c r="E73" s="281"/>
      <c r="F73" s="281"/>
      <c r="G73" s="281"/>
      <c r="H73" s="281"/>
      <c r="I73" s="281"/>
      <c r="J73" s="282"/>
    </row>
    <row r="74" spans="1:10" x14ac:dyDescent="0.2">
      <c r="A74" s="1"/>
      <c r="C74" s="283"/>
      <c r="D74" s="284"/>
      <c r="E74" s="284"/>
      <c r="F74" s="284"/>
      <c r="G74" s="284"/>
      <c r="H74" s="284"/>
      <c r="I74" s="284"/>
      <c r="J74" s="285"/>
    </row>
    <row r="75" spans="1:10" x14ac:dyDescent="0.2">
      <c r="A75" s="1"/>
      <c r="C75" s="37"/>
      <c r="D75" s="37"/>
      <c r="E75" s="37"/>
      <c r="F75" s="37"/>
      <c r="G75" s="37"/>
      <c r="H75" s="37"/>
      <c r="I75" s="37"/>
      <c r="J75" s="37"/>
    </row>
    <row r="76" spans="1:10" x14ac:dyDescent="0.2">
      <c r="A76" s="21" t="s">
        <v>36</v>
      </c>
      <c r="C76" s="199" t="s">
        <v>239</v>
      </c>
      <c r="D76" s="85"/>
      <c r="E76" s="85"/>
      <c r="F76" s="85"/>
      <c r="G76" s="85"/>
      <c r="H76" s="85"/>
      <c r="I76" s="85"/>
      <c r="J76" s="86"/>
    </row>
    <row r="77" spans="1:10" x14ac:dyDescent="0.2">
      <c r="A77" s="22" t="s">
        <v>37</v>
      </c>
      <c r="C77" s="198" t="s">
        <v>240</v>
      </c>
      <c r="D77" s="87"/>
      <c r="E77" s="87"/>
      <c r="F77" s="87"/>
      <c r="G77" s="87"/>
      <c r="H77" s="87"/>
      <c r="I77" s="87"/>
      <c r="J77" s="88"/>
    </row>
    <row r="78" spans="1:10" x14ac:dyDescent="0.2">
      <c r="C78" s="129"/>
      <c r="D78" s="87"/>
      <c r="E78" s="87"/>
      <c r="F78" s="87"/>
      <c r="G78" s="87"/>
      <c r="H78" s="87"/>
      <c r="I78" s="87"/>
      <c r="J78" s="88"/>
    </row>
    <row r="79" spans="1:10" x14ac:dyDescent="0.2">
      <c r="C79" s="52"/>
      <c r="D79" s="87"/>
      <c r="E79" s="87"/>
      <c r="F79" s="87"/>
      <c r="G79" s="87"/>
      <c r="H79" s="87"/>
      <c r="I79" s="87"/>
      <c r="J79" s="88"/>
    </row>
    <row r="80" spans="1:10" x14ac:dyDescent="0.2">
      <c r="C80" s="53"/>
      <c r="D80" s="89"/>
      <c r="E80" s="89"/>
      <c r="F80" s="89"/>
      <c r="G80" s="89"/>
      <c r="H80" s="89"/>
      <c r="I80" s="89"/>
      <c r="J80" s="90"/>
    </row>
    <row r="81" spans="1:10" x14ac:dyDescent="0.2">
      <c r="A81" s="1"/>
      <c r="C81" s="37"/>
      <c r="D81" s="37"/>
      <c r="E81" s="37"/>
      <c r="F81" s="37"/>
      <c r="G81" s="37"/>
      <c r="H81" s="37"/>
      <c r="I81" s="37"/>
      <c r="J81" s="37"/>
    </row>
    <row r="82" spans="1:10" x14ac:dyDescent="0.2">
      <c r="A82" s="21" t="s">
        <v>35</v>
      </c>
      <c r="C82" s="58" t="s">
        <v>241</v>
      </c>
      <c r="D82" s="91"/>
      <c r="E82" s="91"/>
      <c r="F82" s="91"/>
      <c r="G82" s="91"/>
      <c r="H82" s="91"/>
      <c r="I82" s="91"/>
      <c r="J82" s="92"/>
    </row>
    <row r="83" spans="1:10" x14ac:dyDescent="0.2">
      <c r="A83" s="22"/>
      <c r="C83" s="55"/>
      <c r="D83" s="93"/>
      <c r="E83" s="93"/>
      <c r="F83" s="93"/>
      <c r="G83" s="93"/>
      <c r="H83" s="93"/>
      <c r="I83" s="93"/>
      <c r="J83" s="94"/>
    </row>
    <row r="84" spans="1:10" x14ac:dyDescent="0.2">
      <c r="C84" s="55"/>
      <c r="D84" s="93"/>
      <c r="E84" s="93"/>
      <c r="F84" s="93"/>
      <c r="G84" s="93"/>
      <c r="H84" s="93"/>
      <c r="I84" s="93"/>
      <c r="J84" s="94"/>
    </row>
    <row r="85" spans="1:10" x14ac:dyDescent="0.2">
      <c r="C85" s="56"/>
      <c r="D85" s="93"/>
      <c r="E85" s="93"/>
      <c r="F85" s="93"/>
      <c r="G85" s="93"/>
      <c r="H85" s="93"/>
      <c r="I85" s="93"/>
      <c r="J85" s="94"/>
    </row>
    <row r="86" spans="1:10" x14ac:dyDescent="0.2">
      <c r="C86" s="57"/>
      <c r="D86" s="96"/>
      <c r="E86" s="96"/>
      <c r="F86" s="96"/>
      <c r="G86" s="96"/>
      <c r="H86" s="96"/>
      <c r="I86" s="96"/>
      <c r="J86" s="97"/>
    </row>
    <row r="87" spans="1:10" x14ac:dyDescent="0.2">
      <c r="A87" s="1"/>
      <c r="C87" s="37"/>
      <c r="D87" s="37"/>
      <c r="E87" s="37"/>
      <c r="F87" s="37"/>
      <c r="G87" s="37"/>
      <c r="H87" s="37"/>
      <c r="I87" s="37"/>
      <c r="J87" s="37"/>
    </row>
    <row r="88" spans="1:10" x14ac:dyDescent="0.2">
      <c r="A88" s="21" t="s">
        <v>17</v>
      </c>
      <c r="C88" s="58" t="s">
        <v>242</v>
      </c>
      <c r="D88" s="91"/>
      <c r="E88" s="91"/>
      <c r="F88" s="91"/>
      <c r="G88" s="91"/>
      <c r="H88" s="91"/>
      <c r="I88" s="91"/>
      <c r="J88" s="92"/>
    </row>
    <row r="89" spans="1:10" x14ac:dyDescent="0.2">
      <c r="A89" s="22"/>
      <c r="C89" s="55" t="s">
        <v>243</v>
      </c>
      <c r="D89" s="93"/>
      <c r="E89" s="93"/>
      <c r="F89" s="93"/>
      <c r="G89" s="93"/>
      <c r="H89" s="93"/>
      <c r="I89" s="93"/>
      <c r="J89" s="94"/>
    </row>
    <row r="90" spans="1:10" x14ac:dyDescent="0.2">
      <c r="C90" s="55" t="s">
        <v>244</v>
      </c>
      <c r="D90" s="93"/>
      <c r="E90" s="93"/>
      <c r="F90" s="93"/>
      <c r="G90" s="93"/>
      <c r="H90" s="93"/>
      <c r="I90" s="93"/>
      <c r="J90" s="94"/>
    </row>
    <row r="91" spans="1:10" x14ac:dyDescent="0.2">
      <c r="C91" s="56" t="s">
        <v>245</v>
      </c>
      <c r="D91" s="93"/>
      <c r="E91" s="93"/>
      <c r="F91" s="93"/>
      <c r="G91" s="93"/>
      <c r="H91" s="93"/>
      <c r="I91" s="93"/>
      <c r="J91" s="94"/>
    </row>
    <row r="92" spans="1:10" x14ac:dyDescent="0.2">
      <c r="C92" s="56"/>
      <c r="D92" s="93"/>
      <c r="E92" s="93"/>
      <c r="F92" s="93"/>
      <c r="G92" s="93"/>
      <c r="H92" s="93"/>
      <c r="I92" s="93"/>
      <c r="J92" s="94"/>
    </row>
    <row r="93" spans="1:10" x14ac:dyDescent="0.2">
      <c r="C93" s="56"/>
      <c r="D93" s="93"/>
      <c r="E93" s="93"/>
      <c r="F93" s="93"/>
      <c r="G93" s="93"/>
      <c r="H93" s="93"/>
      <c r="I93" s="93"/>
      <c r="J93" s="94"/>
    </row>
    <row r="94" spans="1:10" x14ac:dyDescent="0.2">
      <c r="C94" s="56"/>
      <c r="D94" s="93"/>
      <c r="E94" s="93"/>
      <c r="F94" s="93"/>
      <c r="G94" s="93"/>
      <c r="H94" s="93"/>
      <c r="I94" s="93"/>
      <c r="J94" s="94"/>
    </row>
    <row r="95" spans="1:10" x14ac:dyDescent="0.2">
      <c r="C95" s="57"/>
      <c r="D95" s="96"/>
      <c r="E95" s="96"/>
      <c r="F95" s="96"/>
      <c r="G95" s="96"/>
      <c r="H95" s="96"/>
      <c r="I95" s="96"/>
      <c r="J95" s="97"/>
    </row>
    <row r="97" spans="1:10" x14ac:dyDescent="0.2">
      <c r="A97" s="2" t="s">
        <v>18</v>
      </c>
      <c r="C97" s="286">
        <v>0</v>
      </c>
      <c r="D97" s="287"/>
      <c r="F97" s="288" t="s">
        <v>19</v>
      </c>
      <c r="G97" s="289"/>
      <c r="I97" s="286">
        <v>0</v>
      </c>
      <c r="J97" s="287"/>
    </row>
    <row r="98" spans="1:10" x14ac:dyDescent="0.2">
      <c r="A98" s="4"/>
      <c r="B98" s="1"/>
      <c r="C98" s="106"/>
      <c r="D98" s="106"/>
      <c r="E98" s="1"/>
      <c r="F98" s="38"/>
      <c r="G98" s="38"/>
      <c r="I98" s="8"/>
      <c r="J98" s="8"/>
    </row>
    <row r="99" spans="1:10" x14ac:dyDescent="0.2">
      <c r="A99" s="23"/>
      <c r="B99" s="98" t="s">
        <v>64</v>
      </c>
      <c r="C99" s="10"/>
      <c r="D99" s="10"/>
      <c r="E99" s="11"/>
      <c r="G99" s="18"/>
      <c r="H99" s="1"/>
      <c r="I99" s="1"/>
      <c r="J99" s="1"/>
    </row>
    <row r="100" spans="1:10" x14ac:dyDescent="0.2">
      <c r="A100" s="42" t="s">
        <v>4</v>
      </c>
      <c r="B100" s="43"/>
      <c r="C100" s="100" t="s">
        <v>65</v>
      </c>
      <c r="D100" s="42" t="s">
        <v>77</v>
      </c>
      <c r="E100" s="51"/>
      <c r="F100" s="100" t="s">
        <v>66</v>
      </c>
      <c r="G100" s="45" t="s">
        <v>20</v>
      </c>
      <c r="H100" s="43"/>
      <c r="I100" s="44" t="s">
        <v>21</v>
      </c>
      <c r="J100" s="44" t="s">
        <v>22</v>
      </c>
    </row>
    <row r="101" spans="1:10" x14ac:dyDescent="0.2">
      <c r="A101" s="16">
        <v>43131</v>
      </c>
      <c r="B101" s="121">
        <v>1</v>
      </c>
      <c r="C101" s="24"/>
      <c r="D101" s="115">
        <v>7</v>
      </c>
      <c r="E101" s="120"/>
      <c r="F101" s="25">
        <f>C101</f>
        <v>0</v>
      </c>
      <c r="G101" s="26">
        <f>D101</f>
        <v>7</v>
      </c>
      <c r="H101" s="27"/>
      <c r="I101" s="28" t="e">
        <f t="shared" ref="I101:J112" si="2">F101/$F$113</f>
        <v>#DIV/0!</v>
      </c>
      <c r="J101" s="28" t="e">
        <f t="shared" si="2"/>
        <v>#DIV/0!</v>
      </c>
    </row>
    <row r="102" spans="1:10" x14ac:dyDescent="0.2">
      <c r="A102" s="17">
        <v>43159</v>
      </c>
      <c r="B102" s="122">
        <v>2</v>
      </c>
      <c r="C102" s="15"/>
      <c r="D102" s="114">
        <v>6</v>
      </c>
      <c r="E102" s="14"/>
      <c r="F102" s="29">
        <f t="shared" ref="F102:G112" si="3">C102+F101</f>
        <v>0</v>
      </c>
      <c r="G102" s="30">
        <f t="shared" si="3"/>
        <v>13</v>
      </c>
      <c r="H102" s="31"/>
      <c r="I102" s="32" t="e">
        <f t="shared" si="2"/>
        <v>#DIV/0!</v>
      </c>
      <c r="J102" s="32" t="e">
        <f t="shared" si="2"/>
        <v>#DIV/0!</v>
      </c>
    </row>
    <row r="103" spans="1:10" x14ac:dyDescent="0.2">
      <c r="A103" s="16">
        <v>43190</v>
      </c>
      <c r="B103" s="121">
        <v>3</v>
      </c>
      <c r="C103" s="24"/>
      <c r="D103" s="115">
        <v>6</v>
      </c>
      <c r="E103" s="120"/>
      <c r="F103" s="25">
        <f t="shared" si="3"/>
        <v>0</v>
      </c>
      <c r="G103" s="26">
        <f t="shared" si="3"/>
        <v>19</v>
      </c>
      <c r="H103" s="27"/>
      <c r="I103" s="28" t="e">
        <f t="shared" si="2"/>
        <v>#DIV/0!</v>
      </c>
      <c r="J103" s="28" t="e">
        <f t="shared" si="2"/>
        <v>#DIV/0!</v>
      </c>
    </row>
    <row r="104" spans="1:10" x14ac:dyDescent="0.2">
      <c r="A104" s="17">
        <v>43220</v>
      </c>
      <c r="B104" s="122">
        <v>4</v>
      </c>
      <c r="C104" s="15"/>
      <c r="D104" s="114">
        <v>15</v>
      </c>
      <c r="E104" s="14"/>
      <c r="F104" s="29">
        <f t="shared" si="3"/>
        <v>0</v>
      </c>
      <c r="G104" s="30">
        <f t="shared" si="3"/>
        <v>34</v>
      </c>
      <c r="H104" s="31"/>
      <c r="I104" s="32" t="e">
        <f t="shared" si="2"/>
        <v>#DIV/0!</v>
      </c>
      <c r="J104" s="32" t="e">
        <f t="shared" si="2"/>
        <v>#DIV/0!</v>
      </c>
    </row>
    <row r="105" spans="1:10" x14ac:dyDescent="0.2">
      <c r="A105" s="16">
        <v>43251</v>
      </c>
      <c r="B105" s="121">
        <v>5</v>
      </c>
      <c r="C105" s="24"/>
      <c r="D105" s="115">
        <v>10</v>
      </c>
      <c r="E105" s="120"/>
      <c r="F105" s="25">
        <f t="shared" si="3"/>
        <v>0</v>
      </c>
      <c r="G105" s="26">
        <f t="shared" si="3"/>
        <v>44</v>
      </c>
      <c r="H105" s="27"/>
      <c r="I105" s="28" t="e">
        <f t="shared" si="2"/>
        <v>#DIV/0!</v>
      </c>
      <c r="J105" s="28" t="e">
        <f t="shared" si="2"/>
        <v>#DIV/0!</v>
      </c>
    </row>
    <row r="106" spans="1:10" x14ac:dyDescent="0.2">
      <c r="A106" s="17">
        <v>43281</v>
      </c>
      <c r="B106" s="122">
        <v>6</v>
      </c>
      <c r="C106" s="15"/>
      <c r="D106" s="114">
        <v>12</v>
      </c>
      <c r="E106" s="14"/>
      <c r="F106" s="29">
        <f t="shared" si="3"/>
        <v>0</v>
      </c>
      <c r="G106" s="30">
        <f t="shared" si="3"/>
        <v>56</v>
      </c>
      <c r="H106" s="31"/>
      <c r="I106" s="32" t="e">
        <f t="shared" si="2"/>
        <v>#DIV/0!</v>
      </c>
      <c r="J106" s="32" t="e">
        <f t="shared" si="2"/>
        <v>#DIV/0!</v>
      </c>
    </row>
    <row r="107" spans="1:10" x14ac:dyDescent="0.2">
      <c r="A107" s="16">
        <v>43312</v>
      </c>
      <c r="B107" s="121">
        <v>7</v>
      </c>
      <c r="C107" s="24"/>
      <c r="D107" s="115">
        <v>29</v>
      </c>
      <c r="E107" s="120"/>
      <c r="F107" s="25">
        <f t="shared" si="3"/>
        <v>0</v>
      </c>
      <c r="G107" s="26">
        <f t="shared" si="3"/>
        <v>85</v>
      </c>
      <c r="H107" s="27"/>
      <c r="I107" s="28" t="e">
        <f t="shared" si="2"/>
        <v>#DIV/0!</v>
      </c>
      <c r="J107" s="28" t="e">
        <f t="shared" si="2"/>
        <v>#DIV/0!</v>
      </c>
    </row>
    <row r="108" spans="1:10" x14ac:dyDescent="0.2">
      <c r="A108" s="17">
        <v>43343</v>
      </c>
      <c r="B108" s="122">
        <v>8</v>
      </c>
      <c r="C108" s="15"/>
      <c r="D108" s="114">
        <v>6</v>
      </c>
      <c r="E108" s="14"/>
      <c r="F108" s="29">
        <f t="shared" si="3"/>
        <v>0</v>
      </c>
      <c r="G108" s="30">
        <f t="shared" si="3"/>
        <v>91</v>
      </c>
      <c r="H108" s="31"/>
      <c r="I108" s="32" t="e">
        <f t="shared" si="2"/>
        <v>#DIV/0!</v>
      </c>
      <c r="J108" s="32" t="e">
        <f t="shared" si="2"/>
        <v>#DIV/0!</v>
      </c>
    </row>
    <row r="109" spans="1:10" x14ac:dyDescent="0.2">
      <c r="A109" s="16">
        <v>43373</v>
      </c>
      <c r="B109" s="121">
        <v>9</v>
      </c>
      <c r="C109" s="24"/>
      <c r="D109" s="115"/>
      <c r="E109" s="120"/>
      <c r="F109" s="25">
        <f t="shared" si="3"/>
        <v>0</v>
      </c>
      <c r="G109" s="26">
        <f t="shared" si="3"/>
        <v>91</v>
      </c>
      <c r="H109" s="27"/>
      <c r="I109" s="28" t="e">
        <f t="shared" si="2"/>
        <v>#DIV/0!</v>
      </c>
      <c r="J109" s="28" t="e">
        <f t="shared" si="2"/>
        <v>#DIV/0!</v>
      </c>
    </row>
    <row r="110" spans="1:10" x14ac:dyDescent="0.2">
      <c r="A110" s="17">
        <v>43404</v>
      </c>
      <c r="B110" s="122">
        <v>10</v>
      </c>
      <c r="C110" s="15"/>
      <c r="D110" s="114"/>
      <c r="E110" s="14"/>
      <c r="F110" s="29">
        <f t="shared" si="3"/>
        <v>0</v>
      </c>
      <c r="G110" s="30">
        <f t="shared" si="3"/>
        <v>91</v>
      </c>
      <c r="H110" s="31"/>
      <c r="I110" s="32" t="e">
        <f t="shared" si="2"/>
        <v>#DIV/0!</v>
      </c>
      <c r="J110" s="32" t="e">
        <f t="shared" si="2"/>
        <v>#DIV/0!</v>
      </c>
    </row>
    <row r="111" spans="1:10" x14ac:dyDescent="0.2">
      <c r="A111" s="16">
        <v>43434</v>
      </c>
      <c r="B111" s="121">
        <v>11</v>
      </c>
      <c r="C111" s="24"/>
      <c r="D111" s="115"/>
      <c r="E111" s="120"/>
      <c r="F111" s="25">
        <f t="shared" si="3"/>
        <v>0</v>
      </c>
      <c r="G111" s="26">
        <f t="shared" si="3"/>
        <v>91</v>
      </c>
      <c r="H111" s="27"/>
      <c r="I111" s="28" t="e">
        <f t="shared" si="2"/>
        <v>#DIV/0!</v>
      </c>
      <c r="J111" s="28" t="e">
        <f t="shared" si="2"/>
        <v>#DIV/0!</v>
      </c>
    </row>
    <row r="112" spans="1:10" x14ac:dyDescent="0.2">
      <c r="A112" s="17">
        <v>43465</v>
      </c>
      <c r="B112" s="122">
        <v>12</v>
      </c>
      <c r="C112" s="15"/>
      <c r="D112" s="114"/>
      <c r="E112" s="14"/>
      <c r="F112" s="29">
        <f t="shared" si="3"/>
        <v>0</v>
      </c>
      <c r="G112" s="30">
        <f t="shared" si="3"/>
        <v>91</v>
      </c>
      <c r="H112" s="31"/>
      <c r="I112" s="32" t="e">
        <f t="shared" si="2"/>
        <v>#DIV/0!</v>
      </c>
      <c r="J112" s="32" t="e">
        <f t="shared" si="2"/>
        <v>#DIV/0!</v>
      </c>
    </row>
    <row r="113" spans="1:10" x14ac:dyDescent="0.2">
      <c r="A113" s="46" t="s">
        <v>23</v>
      </c>
      <c r="B113" s="123">
        <v>13</v>
      </c>
      <c r="C113" s="44">
        <f>SUM(C101:C112)</f>
        <v>0</v>
      </c>
      <c r="D113" s="42">
        <f>SUM(D101:D112)</f>
        <v>91</v>
      </c>
      <c r="E113" s="51"/>
      <c r="F113" s="47">
        <f>F112</f>
        <v>0</v>
      </c>
      <c r="G113" s="48">
        <f>G112</f>
        <v>91</v>
      </c>
      <c r="H113" s="49"/>
      <c r="I113" s="50" t="e">
        <f>I112</f>
        <v>#DIV/0!</v>
      </c>
      <c r="J113" s="50" t="e">
        <f>J112</f>
        <v>#DIV/0!</v>
      </c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67"/>
      <c r="B115" s="67"/>
      <c r="C115" s="68" t="s">
        <v>40</v>
      </c>
      <c r="D115" s="67" t="str">
        <f>C117</f>
        <v>Reducción de llamadas a celular</v>
      </c>
      <c r="E115" s="67"/>
      <c r="F115" s="67"/>
      <c r="G115" s="67"/>
      <c r="H115" s="67"/>
      <c r="I115" s="67"/>
      <c r="J115" s="67"/>
    </row>
    <row r="116" spans="1:10" x14ac:dyDescent="0.2">
      <c r="I116" s="275" t="s">
        <v>203</v>
      </c>
      <c r="J116" s="276"/>
    </row>
    <row r="117" spans="1:10" x14ac:dyDescent="0.2">
      <c r="A117" s="2" t="s">
        <v>11</v>
      </c>
      <c r="C117" s="269" t="s">
        <v>246</v>
      </c>
      <c r="D117" s="270"/>
      <c r="E117" s="270"/>
      <c r="F117" s="270"/>
      <c r="G117" s="270"/>
      <c r="H117" s="66"/>
      <c r="I117" s="134" t="s">
        <v>79</v>
      </c>
      <c r="J117" s="136">
        <f>beneficiarios!N24</f>
        <v>0</v>
      </c>
    </row>
    <row r="118" spans="1:10" x14ac:dyDescent="0.2">
      <c r="A118" s="2" t="s">
        <v>12</v>
      </c>
      <c r="C118" s="269" t="s">
        <v>234</v>
      </c>
      <c r="D118" s="270"/>
      <c r="E118" s="270"/>
      <c r="F118" s="270"/>
      <c r="G118" s="271"/>
      <c r="H118" s="66"/>
      <c r="I118" s="134" t="s">
        <v>200</v>
      </c>
      <c r="J118" s="189">
        <f>beneficiarios!N25</f>
        <v>0</v>
      </c>
    </row>
    <row r="119" spans="1:10" x14ac:dyDescent="0.2">
      <c r="A119" s="131" t="s">
        <v>13</v>
      </c>
      <c r="C119" s="269" t="s">
        <v>247</v>
      </c>
      <c r="D119" s="270"/>
      <c r="E119" s="270"/>
      <c r="F119" s="270"/>
      <c r="G119" s="271"/>
      <c r="H119" s="66"/>
      <c r="I119" s="135" t="s">
        <v>201</v>
      </c>
      <c r="J119" s="189">
        <f>beneficiarios!N26</f>
        <v>0</v>
      </c>
    </row>
    <row r="120" spans="1:10" ht="25.5" x14ac:dyDescent="0.2">
      <c r="A120" s="137" t="s">
        <v>208</v>
      </c>
      <c r="C120" s="272" t="s">
        <v>248</v>
      </c>
      <c r="D120" s="273"/>
      <c r="E120" s="273"/>
      <c r="F120" s="273"/>
      <c r="G120" s="274"/>
      <c r="H120" s="66"/>
      <c r="I120" s="135" t="s">
        <v>202</v>
      </c>
      <c r="J120" s="189">
        <f>beneficiarios!N27</f>
        <v>0</v>
      </c>
    </row>
    <row r="121" spans="1:10" x14ac:dyDescent="0.2">
      <c r="A121" s="1"/>
    </row>
    <row r="122" spans="1:10" x14ac:dyDescent="0.2">
      <c r="A122" s="2" t="s">
        <v>14</v>
      </c>
      <c r="C122" s="258">
        <v>43101</v>
      </c>
      <c r="D122" s="300"/>
      <c r="F122" s="130" t="s">
        <v>15</v>
      </c>
      <c r="G122" s="40"/>
      <c r="I122" s="258">
        <v>43465</v>
      </c>
      <c r="J122" s="300"/>
    </row>
    <row r="124" spans="1:10" ht="12.75" customHeight="1" x14ac:dyDescent="0.2">
      <c r="A124" s="260" t="s">
        <v>16</v>
      </c>
      <c r="B124" s="261"/>
      <c r="C124" s="258">
        <v>42985</v>
      </c>
      <c r="D124" s="259"/>
      <c r="E124" s="20"/>
      <c r="F124" s="268" t="s">
        <v>209</v>
      </c>
      <c r="G124" s="268"/>
      <c r="H124" s="268"/>
      <c r="I124" s="262" t="s">
        <v>115</v>
      </c>
      <c r="J124" s="263"/>
    </row>
    <row r="125" spans="1:10" ht="13.5" thickBot="1" x14ac:dyDescent="0.25">
      <c r="A125" s="33"/>
      <c r="C125" s="8"/>
      <c r="D125" s="8"/>
      <c r="E125" s="8"/>
      <c r="F125" s="8"/>
    </row>
    <row r="126" spans="1:10" ht="25.5" customHeight="1" thickBot="1" x14ac:dyDescent="0.25">
      <c r="A126" s="264" t="s">
        <v>78</v>
      </c>
      <c r="B126" s="265"/>
      <c r="C126" s="266" t="s">
        <v>301</v>
      </c>
      <c r="D126" s="267"/>
      <c r="E126" s="264" t="s">
        <v>74</v>
      </c>
      <c r="F126" s="265"/>
      <c r="G126" s="266" t="s">
        <v>249</v>
      </c>
      <c r="H126" s="267"/>
      <c r="I126" s="127" t="s">
        <v>82</v>
      </c>
      <c r="J126" s="128" t="s">
        <v>110</v>
      </c>
    </row>
    <row r="128" spans="1:10" x14ac:dyDescent="0.2">
      <c r="A128" s="35" t="s">
        <v>71</v>
      </c>
      <c r="C128" s="277" t="s">
        <v>250</v>
      </c>
      <c r="D128" s="278"/>
      <c r="E128" s="278"/>
      <c r="F128" s="278"/>
      <c r="G128" s="278"/>
      <c r="H128" s="278"/>
      <c r="I128" s="278"/>
      <c r="J128" s="279"/>
    </row>
    <row r="129" spans="1:10" x14ac:dyDescent="0.2">
      <c r="A129" s="36"/>
      <c r="C129" s="280"/>
      <c r="D129" s="281"/>
      <c r="E129" s="281"/>
      <c r="F129" s="281"/>
      <c r="G129" s="281"/>
      <c r="H129" s="281"/>
      <c r="I129" s="281"/>
      <c r="J129" s="282"/>
    </row>
    <row r="130" spans="1:10" x14ac:dyDescent="0.2">
      <c r="A130" s="4"/>
      <c r="C130" s="280"/>
      <c r="D130" s="281"/>
      <c r="E130" s="281"/>
      <c r="F130" s="281"/>
      <c r="G130" s="281"/>
      <c r="H130" s="281"/>
      <c r="I130" s="281"/>
      <c r="J130" s="282"/>
    </row>
    <row r="131" spans="1:10" x14ac:dyDescent="0.2">
      <c r="A131" s="4"/>
      <c r="C131" s="283"/>
      <c r="D131" s="284"/>
      <c r="E131" s="284"/>
      <c r="F131" s="284"/>
      <c r="G131" s="284"/>
      <c r="H131" s="284"/>
      <c r="I131" s="284"/>
      <c r="J131" s="285"/>
    </row>
    <row r="132" spans="1:10" x14ac:dyDescent="0.2">
      <c r="A132" s="4"/>
      <c r="C132" s="37"/>
      <c r="D132" s="37"/>
      <c r="E132" s="37"/>
      <c r="F132" s="37"/>
      <c r="G132" s="37"/>
      <c r="H132" s="37"/>
      <c r="I132" s="37"/>
      <c r="J132" s="37"/>
    </row>
    <row r="133" spans="1:10" x14ac:dyDescent="0.2">
      <c r="A133" s="21" t="s">
        <v>36</v>
      </c>
      <c r="C133" s="54" t="s">
        <v>251</v>
      </c>
      <c r="D133" s="85"/>
      <c r="E133" s="85"/>
      <c r="F133" s="85"/>
      <c r="G133" s="85"/>
      <c r="H133" s="85"/>
      <c r="I133" s="85"/>
      <c r="J133" s="86"/>
    </row>
    <row r="134" spans="1:10" x14ac:dyDescent="0.2">
      <c r="A134" s="22" t="s">
        <v>37</v>
      </c>
      <c r="C134" s="129" t="s">
        <v>252</v>
      </c>
      <c r="D134" s="87"/>
      <c r="E134" s="87"/>
      <c r="F134" s="87"/>
      <c r="G134" s="87"/>
      <c r="H134" s="87"/>
      <c r="I134" s="87"/>
      <c r="J134" s="88"/>
    </row>
    <row r="135" spans="1:10" x14ac:dyDescent="0.2">
      <c r="C135" s="129"/>
      <c r="D135" s="87"/>
      <c r="E135" s="87"/>
      <c r="F135" s="87"/>
      <c r="G135" s="87"/>
      <c r="H135" s="87"/>
      <c r="I135" s="87"/>
      <c r="J135" s="88"/>
    </row>
    <row r="136" spans="1:10" x14ac:dyDescent="0.2">
      <c r="C136" s="52"/>
      <c r="D136" s="87"/>
      <c r="E136" s="87"/>
      <c r="F136" s="87"/>
      <c r="G136" s="87"/>
      <c r="H136" s="87"/>
      <c r="I136" s="87"/>
      <c r="J136" s="88"/>
    </row>
    <row r="137" spans="1:10" x14ac:dyDescent="0.2">
      <c r="C137" s="53"/>
      <c r="D137" s="89"/>
      <c r="E137" s="89"/>
      <c r="F137" s="89"/>
      <c r="G137" s="89"/>
      <c r="H137" s="89"/>
      <c r="I137" s="89"/>
      <c r="J137" s="90"/>
    </row>
    <row r="138" spans="1:10" x14ac:dyDescent="0.2">
      <c r="A138" s="4"/>
      <c r="C138" s="37"/>
      <c r="D138" s="37"/>
      <c r="E138" s="37"/>
      <c r="F138" s="37"/>
      <c r="G138" s="37"/>
      <c r="H138" s="37"/>
      <c r="I138" s="37"/>
      <c r="J138" s="37"/>
    </row>
    <row r="139" spans="1:10" x14ac:dyDescent="0.2">
      <c r="A139" s="21" t="s">
        <v>35</v>
      </c>
      <c r="C139" s="58" t="s">
        <v>253</v>
      </c>
      <c r="D139" s="91"/>
      <c r="E139" s="91"/>
      <c r="F139" s="91"/>
      <c r="G139" s="91"/>
      <c r="H139" s="91"/>
      <c r="I139" s="91"/>
      <c r="J139" s="92"/>
    </row>
    <row r="140" spans="1:10" x14ac:dyDescent="0.2">
      <c r="A140" s="22"/>
      <c r="C140" s="55"/>
      <c r="D140" s="93"/>
      <c r="E140" s="93"/>
      <c r="F140" s="93"/>
      <c r="G140" s="93"/>
      <c r="H140" s="93"/>
      <c r="I140" s="93"/>
      <c r="J140" s="94"/>
    </row>
    <row r="141" spans="1:10" x14ac:dyDescent="0.2">
      <c r="C141" s="55"/>
      <c r="D141" s="93"/>
      <c r="E141" s="93"/>
      <c r="F141" s="93"/>
      <c r="G141" s="93"/>
      <c r="H141" s="93"/>
      <c r="I141" s="93"/>
      <c r="J141" s="94"/>
    </row>
    <row r="142" spans="1:10" x14ac:dyDescent="0.2">
      <c r="C142" s="56"/>
      <c r="D142" s="93"/>
      <c r="E142" s="93"/>
      <c r="F142" s="93"/>
      <c r="G142" s="93"/>
      <c r="H142" s="93"/>
      <c r="I142" s="93"/>
      <c r="J142" s="94"/>
    </row>
    <row r="143" spans="1:10" x14ac:dyDescent="0.2">
      <c r="C143" s="57"/>
      <c r="D143" s="96"/>
      <c r="E143" s="96"/>
      <c r="F143" s="96"/>
      <c r="G143" s="96"/>
      <c r="H143" s="96"/>
      <c r="I143" s="96"/>
      <c r="J143" s="97"/>
    </row>
    <row r="144" spans="1:10" x14ac:dyDescent="0.2">
      <c r="A144" s="4"/>
      <c r="C144" s="37"/>
      <c r="D144" s="37"/>
      <c r="E144" s="37"/>
      <c r="F144" s="37"/>
      <c r="G144" s="37"/>
      <c r="H144" s="37"/>
      <c r="I144" s="37"/>
      <c r="J144" s="37"/>
    </row>
    <row r="145" spans="1:13" x14ac:dyDescent="0.2">
      <c r="A145" s="21" t="s">
        <v>17</v>
      </c>
      <c r="C145" s="58" t="s">
        <v>254</v>
      </c>
      <c r="D145" s="91"/>
      <c r="E145" s="91"/>
      <c r="F145" s="91"/>
      <c r="G145" s="91"/>
      <c r="H145" s="91"/>
      <c r="I145" s="91"/>
      <c r="J145" s="92"/>
    </row>
    <row r="146" spans="1:13" x14ac:dyDescent="0.2">
      <c r="A146" s="22"/>
      <c r="C146" s="55" t="s">
        <v>255</v>
      </c>
      <c r="D146" s="93"/>
      <c r="E146" s="93"/>
      <c r="F146" s="93"/>
      <c r="G146" s="93"/>
      <c r="H146" s="93"/>
      <c r="I146" s="93"/>
      <c r="J146" s="94"/>
    </row>
    <row r="147" spans="1:13" x14ac:dyDescent="0.2">
      <c r="C147" s="55" t="s">
        <v>256</v>
      </c>
      <c r="D147" s="93"/>
      <c r="E147" s="93"/>
      <c r="F147" s="93"/>
      <c r="G147" s="93"/>
      <c r="H147" s="93"/>
      <c r="I147" s="93"/>
      <c r="J147" s="94"/>
    </row>
    <row r="148" spans="1:13" x14ac:dyDescent="0.2">
      <c r="C148" s="56" t="s">
        <v>258</v>
      </c>
      <c r="D148" s="93"/>
      <c r="E148" s="93"/>
      <c r="F148" s="93"/>
      <c r="G148" s="93"/>
      <c r="H148" s="93"/>
      <c r="I148" s="93"/>
      <c r="J148" s="94"/>
    </row>
    <row r="149" spans="1:13" x14ac:dyDescent="0.2">
      <c r="C149" s="56" t="s">
        <v>257</v>
      </c>
      <c r="D149" s="93"/>
      <c r="E149" s="93"/>
      <c r="F149" s="93"/>
      <c r="G149" s="93"/>
      <c r="H149" s="93"/>
      <c r="I149" s="93"/>
      <c r="J149" s="94"/>
    </row>
    <row r="150" spans="1:13" x14ac:dyDescent="0.2">
      <c r="C150" s="56"/>
      <c r="D150" s="93"/>
      <c r="E150" s="93"/>
      <c r="F150" s="93"/>
      <c r="G150" s="93"/>
      <c r="H150" s="93"/>
      <c r="I150" s="93"/>
      <c r="J150" s="94"/>
    </row>
    <row r="151" spans="1:13" x14ac:dyDescent="0.2">
      <c r="C151" s="56"/>
      <c r="D151" s="93"/>
      <c r="E151" s="93"/>
      <c r="F151" s="93"/>
      <c r="G151" s="93"/>
      <c r="H151" s="93"/>
      <c r="I151" s="93"/>
      <c r="J151" s="94"/>
    </row>
    <row r="152" spans="1:13" x14ac:dyDescent="0.2">
      <c r="C152" s="57"/>
      <c r="D152" s="96"/>
      <c r="E152" s="96"/>
      <c r="F152" s="96"/>
      <c r="G152" s="96"/>
      <c r="H152" s="96"/>
      <c r="I152" s="96"/>
      <c r="J152" s="97"/>
    </row>
    <row r="154" spans="1:13" x14ac:dyDescent="0.2">
      <c r="A154" s="2" t="s">
        <v>18</v>
      </c>
      <c r="C154" s="304">
        <v>0</v>
      </c>
      <c r="D154" s="305"/>
      <c r="F154" s="39" t="s">
        <v>19</v>
      </c>
      <c r="G154" s="40"/>
      <c r="I154" s="304">
        <v>0</v>
      </c>
      <c r="J154" s="305"/>
    </row>
    <row r="155" spans="1:13" x14ac:dyDescent="0.2">
      <c r="A155" s="4"/>
      <c r="B155" s="1"/>
      <c r="C155" s="106"/>
      <c r="D155" s="106"/>
      <c r="E155" s="1"/>
      <c r="F155" s="4"/>
      <c r="G155" s="4"/>
      <c r="I155" s="8"/>
      <c r="J155" s="8"/>
    </row>
    <row r="156" spans="1:13" x14ac:dyDescent="0.2">
      <c r="A156" s="23"/>
      <c r="B156" s="98" t="s">
        <v>64</v>
      </c>
      <c r="C156" s="10"/>
      <c r="D156" s="10"/>
      <c r="E156" s="11"/>
      <c r="G156" s="18"/>
      <c r="H156" s="1"/>
      <c r="I156" s="1"/>
      <c r="J156" s="1"/>
    </row>
    <row r="157" spans="1:13" x14ac:dyDescent="0.2">
      <c r="A157" s="42" t="s">
        <v>4</v>
      </c>
      <c r="B157" s="43"/>
      <c r="C157" s="100" t="s">
        <v>65</v>
      </c>
      <c r="D157" s="42" t="s">
        <v>77</v>
      </c>
      <c r="E157" s="51"/>
      <c r="F157" s="100" t="s">
        <v>66</v>
      </c>
      <c r="G157" s="45" t="s">
        <v>20</v>
      </c>
      <c r="H157" s="43"/>
      <c r="I157" s="44" t="s">
        <v>21</v>
      </c>
      <c r="J157" s="44" t="s">
        <v>22</v>
      </c>
    </row>
    <row r="158" spans="1:13" x14ac:dyDescent="0.2">
      <c r="A158" s="16">
        <v>43131</v>
      </c>
      <c r="B158" s="121">
        <v>1</v>
      </c>
      <c r="C158" s="24"/>
      <c r="D158" s="115">
        <v>224</v>
      </c>
      <c r="E158" s="120"/>
      <c r="F158" s="25">
        <f>C158</f>
        <v>0</v>
      </c>
      <c r="G158" s="26">
        <f>D158</f>
        <v>224</v>
      </c>
      <c r="H158" s="27"/>
      <c r="I158" s="28" t="e">
        <f t="shared" ref="I158:J169" si="4">F158/$F$170</f>
        <v>#DIV/0!</v>
      </c>
      <c r="J158" s="28" t="e">
        <f t="shared" si="4"/>
        <v>#DIV/0!</v>
      </c>
    </row>
    <row r="159" spans="1:13" s="3" customFormat="1" x14ac:dyDescent="0.2">
      <c r="A159" s="17">
        <v>43159</v>
      </c>
      <c r="B159" s="122">
        <v>2</v>
      </c>
      <c r="C159" s="15"/>
      <c r="D159" s="114">
        <v>163</v>
      </c>
      <c r="E159" s="14"/>
      <c r="F159" s="29">
        <f t="shared" ref="F159:G169" si="5">C159+F158</f>
        <v>0</v>
      </c>
      <c r="G159" s="30">
        <f t="shared" si="5"/>
        <v>387</v>
      </c>
      <c r="H159" s="31"/>
      <c r="I159" s="32" t="e">
        <f t="shared" si="4"/>
        <v>#DIV/0!</v>
      </c>
      <c r="J159" s="32" t="e">
        <f t="shared" si="4"/>
        <v>#DIV/0!</v>
      </c>
      <c r="K159" s="1"/>
      <c r="L159" s="1"/>
      <c r="M159" s="1"/>
    </row>
    <row r="160" spans="1:13" s="3" customFormat="1" x14ac:dyDescent="0.2">
      <c r="A160" s="16">
        <v>43190</v>
      </c>
      <c r="B160" s="121">
        <v>3</v>
      </c>
      <c r="C160" s="24"/>
      <c r="D160" s="115">
        <v>86</v>
      </c>
      <c r="E160" s="120"/>
      <c r="F160" s="25">
        <f t="shared" si="5"/>
        <v>0</v>
      </c>
      <c r="G160" s="26">
        <f t="shared" si="5"/>
        <v>473</v>
      </c>
      <c r="H160" s="27"/>
      <c r="I160" s="28" t="e">
        <f t="shared" si="4"/>
        <v>#DIV/0!</v>
      </c>
      <c r="J160" s="28" t="e">
        <f t="shared" si="4"/>
        <v>#DIV/0!</v>
      </c>
      <c r="K160" s="1"/>
      <c r="L160" s="1"/>
      <c r="M160" s="1"/>
    </row>
    <row r="161" spans="1:13" s="3" customFormat="1" x14ac:dyDescent="0.2">
      <c r="A161" s="17">
        <v>43220</v>
      </c>
      <c r="B161" s="122">
        <v>4</v>
      </c>
      <c r="C161" s="15"/>
      <c r="D161" s="114">
        <v>130</v>
      </c>
      <c r="E161" s="14"/>
      <c r="F161" s="29">
        <f t="shared" si="5"/>
        <v>0</v>
      </c>
      <c r="G161" s="30">
        <f t="shared" si="5"/>
        <v>603</v>
      </c>
      <c r="H161" s="31"/>
      <c r="I161" s="32" t="e">
        <f t="shared" si="4"/>
        <v>#DIV/0!</v>
      </c>
      <c r="J161" s="32" t="e">
        <f t="shared" si="4"/>
        <v>#DIV/0!</v>
      </c>
      <c r="K161" s="1"/>
      <c r="L161" s="1"/>
      <c r="M161" s="1"/>
    </row>
    <row r="162" spans="1:13" s="3" customFormat="1" x14ac:dyDescent="0.2">
      <c r="A162" s="16">
        <v>43251</v>
      </c>
      <c r="B162" s="121">
        <v>5</v>
      </c>
      <c r="C162" s="24"/>
      <c r="D162" s="115">
        <v>161</v>
      </c>
      <c r="E162" s="120"/>
      <c r="F162" s="25">
        <f t="shared" si="5"/>
        <v>0</v>
      </c>
      <c r="G162" s="26">
        <f t="shared" si="5"/>
        <v>764</v>
      </c>
      <c r="H162" s="27"/>
      <c r="I162" s="28" t="e">
        <f t="shared" si="4"/>
        <v>#DIV/0!</v>
      </c>
      <c r="J162" s="28" t="e">
        <f t="shared" si="4"/>
        <v>#DIV/0!</v>
      </c>
      <c r="K162" s="1"/>
      <c r="L162" s="1"/>
      <c r="M162" s="1"/>
    </row>
    <row r="163" spans="1:13" s="3" customFormat="1" x14ac:dyDescent="0.2">
      <c r="A163" s="17">
        <v>43281</v>
      </c>
      <c r="B163" s="122">
        <v>6</v>
      </c>
      <c r="C163" s="15"/>
      <c r="D163" s="114">
        <v>164</v>
      </c>
      <c r="E163" s="14"/>
      <c r="F163" s="29">
        <f t="shared" si="5"/>
        <v>0</v>
      </c>
      <c r="G163" s="30">
        <f t="shared" si="5"/>
        <v>928</v>
      </c>
      <c r="H163" s="31"/>
      <c r="I163" s="32" t="e">
        <f t="shared" si="4"/>
        <v>#DIV/0!</v>
      </c>
      <c r="J163" s="32" t="e">
        <f t="shared" si="4"/>
        <v>#DIV/0!</v>
      </c>
      <c r="K163" s="1"/>
      <c r="L163" s="1"/>
      <c r="M163" s="1"/>
    </row>
    <row r="164" spans="1:13" s="3" customFormat="1" x14ac:dyDescent="0.2">
      <c r="A164" s="16">
        <v>43312</v>
      </c>
      <c r="B164" s="121">
        <v>7</v>
      </c>
      <c r="C164" s="24"/>
      <c r="D164" s="115">
        <v>156</v>
      </c>
      <c r="E164" s="120"/>
      <c r="F164" s="25">
        <f t="shared" si="5"/>
        <v>0</v>
      </c>
      <c r="G164" s="26">
        <f t="shared" si="5"/>
        <v>1084</v>
      </c>
      <c r="H164" s="27"/>
      <c r="I164" s="28" t="e">
        <f t="shared" si="4"/>
        <v>#DIV/0!</v>
      </c>
      <c r="J164" s="28" t="e">
        <f t="shared" si="4"/>
        <v>#DIV/0!</v>
      </c>
      <c r="K164" s="1"/>
      <c r="L164" s="1"/>
      <c r="M164" s="1"/>
    </row>
    <row r="165" spans="1:13" s="3" customFormat="1" x14ac:dyDescent="0.2">
      <c r="A165" s="17">
        <v>43343</v>
      </c>
      <c r="B165" s="122">
        <v>8</v>
      </c>
      <c r="C165" s="15"/>
      <c r="D165" s="114">
        <v>112</v>
      </c>
      <c r="E165" s="14"/>
      <c r="F165" s="29">
        <f t="shared" si="5"/>
        <v>0</v>
      </c>
      <c r="G165" s="30">
        <f t="shared" si="5"/>
        <v>1196</v>
      </c>
      <c r="H165" s="31"/>
      <c r="I165" s="32" t="e">
        <f t="shared" si="4"/>
        <v>#DIV/0!</v>
      </c>
      <c r="J165" s="32" t="e">
        <f t="shared" si="4"/>
        <v>#DIV/0!</v>
      </c>
      <c r="K165" s="1"/>
      <c r="L165" s="1"/>
      <c r="M165" s="1"/>
    </row>
    <row r="166" spans="1:13" s="3" customFormat="1" x14ac:dyDescent="0.2">
      <c r="A166" s="16">
        <v>43373</v>
      </c>
      <c r="B166" s="121">
        <v>9</v>
      </c>
      <c r="C166" s="24"/>
      <c r="D166" s="115"/>
      <c r="E166" s="120"/>
      <c r="F166" s="25">
        <f t="shared" si="5"/>
        <v>0</v>
      </c>
      <c r="G166" s="26">
        <f t="shared" si="5"/>
        <v>1196</v>
      </c>
      <c r="H166" s="27"/>
      <c r="I166" s="28" t="e">
        <f t="shared" si="4"/>
        <v>#DIV/0!</v>
      </c>
      <c r="J166" s="28" t="e">
        <f t="shared" si="4"/>
        <v>#DIV/0!</v>
      </c>
      <c r="K166" s="1"/>
      <c r="L166" s="1"/>
      <c r="M166" s="1"/>
    </row>
    <row r="167" spans="1:13" s="3" customFormat="1" x14ac:dyDescent="0.2">
      <c r="A167" s="17">
        <v>43404</v>
      </c>
      <c r="B167" s="122">
        <v>10</v>
      </c>
      <c r="C167" s="15"/>
      <c r="D167" s="114"/>
      <c r="E167" s="14"/>
      <c r="F167" s="29">
        <f t="shared" si="5"/>
        <v>0</v>
      </c>
      <c r="G167" s="30">
        <f t="shared" si="5"/>
        <v>1196</v>
      </c>
      <c r="H167" s="31"/>
      <c r="I167" s="32" t="e">
        <f t="shared" si="4"/>
        <v>#DIV/0!</v>
      </c>
      <c r="J167" s="32" t="e">
        <f t="shared" si="4"/>
        <v>#DIV/0!</v>
      </c>
      <c r="K167" s="1"/>
      <c r="L167" s="1"/>
      <c r="M167" s="1"/>
    </row>
    <row r="168" spans="1:13" s="3" customFormat="1" x14ac:dyDescent="0.2">
      <c r="A168" s="16">
        <v>43434</v>
      </c>
      <c r="B168" s="121">
        <v>11</v>
      </c>
      <c r="C168" s="24"/>
      <c r="D168" s="115"/>
      <c r="E168" s="120"/>
      <c r="F168" s="25">
        <f t="shared" si="5"/>
        <v>0</v>
      </c>
      <c r="G168" s="26">
        <f t="shared" si="5"/>
        <v>1196</v>
      </c>
      <c r="H168" s="27"/>
      <c r="I168" s="28" t="e">
        <f t="shared" si="4"/>
        <v>#DIV/0!</v>
      </c>
      <c r="J168" s="28" t="e">
        <f t="shared" si="4"/>
        <v>#DIV/0!</v>
      </c>
      <c r="K168" s="1"/>
      <c r="L168" s="1"/>
      <c r="M168" s="1"/>
    </row>
    <row r="169" spans="1:13" s="3" customFormat="1" x14ac:dyDescent="0.2">
      <c r="A169" s="17">
        <v>43465</v>
      </c>
      <c r="B169" s="122">
        <v>12</v>
      </c>
      <c r="C169" s="15"/>
      <c r="D169" s="114"/>
      <c r="E169" s="14"/>
      <c r="F169" s="29">
        <f t="shared" si="5"/>
        <v>0</v>
      </c>
      <c r="G169" s="30">
        <f t="shared" si="5"/>
        <v>1196</v>
      </c>
      <c r="H169" s="31"/>
      <c r="I169" s="32" t="e">
        <f t="shared" si="4"/>
        <v>#DIV/0!</v>
      </c>
      <c r="J169" s="32" t="e">
        <f t="shared" si="4"/>
        <v>#DIV/0!</v>
      </c>
      <c r="K169" s="1"/>
      <c r="L169" s="1"/>
      <c r="M169" s="1"/>
    </row>
    <row r="170" spans="1:13" s="3" customFormat="1" x14ac:dyDescent="0.2">
      <c r="A170" s="46" t="s">
        <v>23</v>
      </c>
      <c r="B170" s="123">
        <v>13</v>
      </c>
      <c r="C170" s="44">
        <f>SUM(C158:C169)</f>
        <v>0</v>
      </c>
      <c r="D170" s="42">
        <f>SUM(D158:D169)</f>
        <v>1196</v>
      </c>
      <c r="E170" s="51"/>
      <c r="F170" s="47">
        <f>F169</f>
        <v>0</v>
      </c>
      <c r="G170" s="48">
        <f>G169</f>
        <v>1196</v>
      </c>
      <c r="H170" s="49"/>
      <c r="I170" s="50" t="e">
        <f>I169</f>
        <v>#DIV/0!</v>
      </c>
      <c r="J170" s="50" t="e">
        <f>J169</f>
        <v>#DIV/0!</v>
      </c>
      <c r="K170" s="1"/>
      <c r="L170" s="1"/>
      <c r="M170" s="1"/>
    </row>
    <row r="171" spans="1:13" s="3" customForma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">
      <c r="A172" s="67"/>
      <c r="B172" s="67"/>
      <c r="C172" s="68" t="s">
        <v>41</v>
      </c>
      <c r="D172" s="67" t="str">
        <f>C174</f>
        <v xml:space="preserve">Actualizaciones de la página institucional </v>
      </c>
      <c r="E172" s="67"/>
      <c r="F172" s="67"/>
      <c r="G172" s="67"/>
      <c r="H172" s="67"/>
      <c r="I172" s="67"/>
      <c r="J172" s="67"/>
    </row>
    <row r="173" spans="1:13" x14ac:dyDescent="0.2">
      <c r="I173" s="275" t="s">
        <v>203</v>
      </c>
      <c r="J173" s="276"/>
    </row>
    <row r="174" spans="1:13" x14ac:dyDescent="0.2">
      <c r="A174" s="2" t="s">
        <v>11</v>
      </c>
      <c r="C174" s="311" t="s">
        <v>259</v>
      </c>
      <c r="D174" s="312"/>
      <c r="E174" s="312"/>
      <c r="F174" s="312"/>
      <c r="G174" s="312"/>
      <c r="H174" s="66"/>
      <c r="I174" s="134" t="s">
        <v>79</v>
      </c>
      <c r="J174" s="136">
        <f>beneficiarios!N32</f>
        <v>0</v>
      </c>
    </row>
    <row r="175" spans="1:13" x14ac:dyDescent="0.2">
      <c r="A175" s="2" t="s">
        <v>12</v>
      </c>
      <c r="C175" s="269" t="s">
        <v>234</v>
      </c>
      <c r="D175" s="270"/>
      <c r="E175" s="270"/>
      <c r="F175" s="270"/>
      <c r="G175" s="271"/>
      <c r="H175" s="66"/>
      <c r="I175" s="134" t="s">
        <v>200</v>
      </c>
      <c r="J175" s="189">
        <f>beneficiarios!N33</f>
        <v>0</v>
      </c>
    </row>
    <row r="176" spans="1:13" x14ac:dyDescent="0.2">
      <c r="A176" s="131" t="s">
        <v>13</v>
      </c>
      <c r="C176" s="269" t="s">
        <v>260</v>
      </c>
      <c r="D176" s="270"/>
      <c r="E176" s="270"/>
      <c r="F176" s="270"/>
      <c r="G176" s="271"/>
      <c r="H176" s="66"/>
      <c r="I176" s="135" t="s">
        <v>201</v>
      </c>
      <c r="J176" s="189">
        <f>beneficiarios!N34</f>
        <v>0</v>
      </c>
    </row>
    <row r="177" spans="1:10" ht="25.5" x14ac:dyDescent="0.2">
      <c r="A177" s="131" t="s">
        <v>208</v>
      </c>
      <c r="C177" s="301" t="s">
        <v>261</v>
      </c>
      <c r="D177" s="302"/>
      <c r="E177" s="302"/>
      <c r="F177" s="302"/>
      <c r="G177" s="303"/>
      <c r="H177" s="66"/>
      <c r="I177" s="135" t="s">
        <v>202</v>
      </c>
      <c r="J177" s="189">
        <f>beneficiarios!N35</f>
        <v>0</v>
      </c>
    </row>
    <row r="178" spans="1:10" x14ac:dyDescent="0.2">
      <c r="A178" s="1"/>
    </row>
    <row r="179" spans="1:10" x14ac:dyDescent="0.2">
      <c r="A179" s="2" t="s">
        <v>14</v>
      </c>
      <c r="C179" s="258">
        <v>43101</v>
      </c>
      <c r="D179" s="300"/>
      <c r="F179" s="130" t="s">
        <v>15</v>
      </c>
      <c r="G179" s="40"/>
      <c r="I179" s="258">
        <v>43465</v>
      </c>
      <c r="J179" s="300"/>
    </row>
    <row r="181" spans="1:10" ht="12.75" customHeight="1" x14ac:dyDescent="0.2">
      <c r="A181" s="260" t="s">
        <v>73</v>
      </c>
      <c r="B181" s="261"/>
      <c r="C181" s="258">
        <v>42985</v>
      </c>
      <c r="D181" s="259"/>
      <c r="E181" s="20"/>
      <c r="F181" s="268" t="s">
        <v>209</v>
      </c>
      <c r="G181" s="268"/>
      <c r="H181" s="268"/>
      <c r="I181" s="262" t="s">
        <v>115</v>
      </c>
      <c r="J181" s="263"/>
    </row>
    <row r="182" spans="1:10" ht="13.5" thickBot="1" x14ac:dyDescent="0.25"/>
    <row r="183" spans="1:10" ht="25.5" customHeight="1" thickBot="1" x14ac:dyDescent="0.25">
      <c r="A183" s="264" t="s">
        <v>78</v>
      </c>
      <c r="B183" s="265"/>
      <c r="C183" s="266" t="s">
        <v>302</v>
      </c>
      <c r="D183" s="267"/>
      <c r="E183" s="264" t="s">
        <v>74</v>
      </c>
      <c r="F183" s="265"/>
      <c r="G183" s="266" t="s">
        <v>302</v>
      </c>
      <c r="H183" s="267"/>
      <c r="I183" s="127" t="s">
        <v>82</v>
      </c>
      <c r="J183" s="128" t="s">
        <v>110</v>
      </c>
    </row>
    <row r="185" spans="1:10" ht="12.75" customHeight="1" x14ac:dyDescent="0.2">
      <c r="A185" s="35" t="s">
        <v>71</v>
      </c>
      <c r="C185" s="290" t="s">
        <v>262</v>
      </c>
      <c r="D185" s="291"/>
      <c r="E185" s="291"/>
      <c r="F185" s="291"/>
      <c r="G185" s="291"/>
      <c r="H185" s="291"/>
      <c r="I185" s="291"/>
      <c r="J185" s="292"/>
    </row>
    <row r="186" spans="1:10" ht="12.75" customHeight="1" x14ac:dyDescent="0.2">
      <c r="A186" s="36"/>
      <c r="C186" s="293"/>
      <c r="D186" s="313"/>
      <c r="E186" s="313"/>
      <c r="F186" s="313"/>
      <c r="G186" s="313"/>
      <c r="H186" s="313"/>
      <c r="I186" s="313"/>
      <c r="J186" s="295"/>
    </row>
    <row r="187" spans="1:10" ht="12.75" customHeight="1" x14ac:dyDescent="0.2">
      <c r="A187" s="1"/>
      <c r="C187" s="293"/>
      <c r="D187" s="313"/>
      <c r="E187" s="313"/>
      <c r="F187" s="313"/>
      <c r="G187" s="313"/>
      <c r="H187" s="313"/>
      <c r="I187" s="313"/>
      <c r="J187" s="295"/>
    </row>
    <row r="188" spans="1:10" ht="12.75" customHeight="1" x14ac:dyDescent="0.2">
      <c r="A188" s="1"/>
      <c r="C188" s="296"/>
      <c r="D188" s="297"/>
      <c r="E188" s="297"/>
      <c r="F188" s="297"/>
      <c r="G188" s="297"/>
      <c r="H188" s="297"/>
      <c r="I188" s="297"/>
      <c r="J188" s="298"/>
    </row>
    <row r="189" spans="1:10" x14ac:dyDescent="0.2">
      <c r="A189" s="1"/>
      <c r="C189" s="8"/>
      <c r="D189" s="8"/>
      <c r="E189" s="8"/>
      <c r="F189" s="8"/>
      <c r="G189" s="8"/>
      <c r="H189" s="8"/>
      <c r="I189" s="8"/>
      <c r="J189" s="8"/>
    </row>
    <row r="190" spans="1:10" x14ac:dyDescent="0.2">
      <c r="A190" s="21" t="s">
        <v>36</v>
      </c>
      <c r="C190" s="54" t="s">
        <v>263</v>
      </c>
      <c r="D190" s="85"/>
      <c r="E190" s="85"/>
      <c r="F190" s="85"/>
      <c r="G190" s="85"/>
      <c r="H190" s="85"/>
      <c r="I190" s="85"/>
      <c r="J190" s="86"/>
    </row>
    <row r="191" spans="1:10" x14ac:dyDescent="0.2">
      <c r="A191" s="22" t="s">
        <v>37</v>
      </c>
      <c r="C191" s="52" t="s">
        <v>264</v>
      </c>
      <c r="D191" s="87"/>
      <c r="E191" s="87"/>
      <c r="F191" s="87"/>
      <c r="G191" s="87"/>
      <c r="H191" s="87"/>
      <c r="I191" s="87"/>
      <c r="J191" s="88"/>
    </row>
    <row r="192" spans="1:10" x14ac:dyDescent="0.2">
      <c r="C192" s="52"/>
      <c r="D192" s="87"/>
      <c r="E192" s="87"/>
      <c r="F192" s="87"/>
      <c r="G192" s="87"/>
      <c r="H192" s="87"/>
      <c r="I192" s="87"/>
      <c r="J192" s="88"/>
    </row>
    <row r="193" spans="1:10" x14ac:dyDescent="0.2">
      <c r="C193" s="52"/>
      <c r="D193" s="87"/>
      <c r="E193" s="87"/>
      <c r="F193" s="87"/>
      <c r="G193" s="87"/>
      <c r="H193" s="87"/>
      <c r="I193" s="87"/>
      <c r="J193" s="88"/>
    </row>
    <row r="194" spans="1:10" x14ac:dyDescent="0.2">
      <c r="C194" s="53"/>
      <c r="D194" s="89"/>
      <c r="E194" s="89"/>
      <c r="F194" s="89"/>
      <c r="G194" s="89"/>
      <c r="H194" s="89"/>
      <c r="I194" s="89"/>
      <c r="J194" s="90"/>
    </row>
    <row r="195" spans="1:10" x14ac:dyDescent="0.2">
      <c r="A195" s="4"/>
      <c r="C195" s="37"/>
      <c r="D195" s="37"/>
      <c r="E195" s="37"/>
      <c r="F195" s="37"/>
      <c r="G195" s="37"/>
      <c r="H195" s="37"/>
      <c r="I195" s="37"/>
      <c r="J195" s="37"/>
    </row>
    <row r="196" spans="1:10" x14ac:dyDescent="0.2">
      <c r="A196" s="21" t="s">
        <v>35</v>
      </c>
      <c r="C196" s="58" t="s">
        <v>265</v>
      </c>
      <c r="D196" s="91"/>
      <c r="E196" s="91"/>
      <c r="F196" s="91"/>
      <c r="G196" s="91"/>
      <c r="H196" s="91"/>
      <c r="I196" s="91"/>
      <c r="J196" s="92"/>
    </row>
    <row r="197" spans="1:10" x14ac:dyDescent="0.2">
      <c r="A197" s="22"/>
      <c r="C197" s="56"/>
      <c r="D197" s="93"/>
      <c r="E197" s="93"/>
      <c r="F197" s="93"/>
      <c r="G197" s="93"/>
      <c r="H197" s="93"/>
      <c r="I197" s="93"/>
      <c r="J197" s="94"/>
    </row>
    <row r="198" spans="1:10" x14ac:dyDescent="0.2">
      <c r="C198" s="56"/>
      <c r="D198" s="93"/>
      <c r="E198" s="93"/>
      <c r="F198" s="93"/>
      <c r="G198" s="93"/>
      <c r="H198" s="93"/>
      <c r="I198" s="93"/>
      <c r="J198" s="94"/>
    </row>
    <row r="199" spans="1:10" x14ac:dyDescent="0.2">
      <c r="C199" s="56"/>
      <c r="D199" s="93"/>
      <c r="E199" s="93"/>
      <c r="F199" s="93"/>
      <c r="G199" s="93"/>
      <c r="H199" s="93"/>
      <c r="I199" s="93"/>
      <c r="J199" s="94"/>
    </row>
    <row r="200" spans="1:10" x14ac:dyDescent="0.2">
      <c r="C200" s="95"/>
      <c r="D200" s="96"/>
      <c r="E200" s="96"/>
      <c r="F200" s="96"/>
      <c r="G200" s="96"/>
      <c r="H200" s="96"/>
      <c r="I200" s="96"/>
      <c r="J200" s="97"/>
    </row>
    <row r="201" spans="1:10" x14ac:dyDescent="0.2">
      <c r="A201" s="1"/>
      <c r="C201" s="8"/>
      <c r="D201" s="8"/>
      <c r="E201" s="8"/>
      <c r="F201" s="8"/>
      <c r="G201" s="8"/>
      <c r="H201" s="8"/>
      <c r="I201" s="8"/>
      <c r="J201" s="8"/>
    </row>
    <row r="202" spans="1:10" x14ac:dyDescent="0.2">
      <c r="A202" s="21" t="s">
        <v>17</v>
      </c>
      <c r="C202" s="58" t="s">
        <v>266</v>
      </c>
      <c r="D202" s="91"/>
      <c r="E202" s="91"/>
      <c r="F202" s="91"/>
      <c r="G202" s="91"/>
      <c r="H202" s="91"/>
      <c r="I202" s="91"/>
      <c r="J202" s="92"/>
    </row>
    <row r="203" spans="1:10" x14ac:dyDescent="0.2">
      <c r="A203" s="22"/>
      <c r="C203" s="55" t="s">
        <v>267</v>
      </c>
      <c r="D203" s="93"/>
      <c r="E203" s="93"/>
      <c r="F203" s="93"/>
      <c r="G203" s="93"/>
      <c r="H203" s="93"/>
      <c r="I203" s="93"/>
      <c r="J203" s="94"/>
    </row>
    <row r="204" spans="1:10" x14ac:dyDescent="0.2">
      <c r="C204" s="55" t="s">
        <v>268</v>
      </c>
      <c r="D204" s="93"/>
      <c r="E204" s="93"/>
      <c r="F204" s="93"/>
      <c r="G204" s="93"/>
      <c r="H204" s="93"/>
      <c r="I204" s="93"/>
      <c r="J204" s="94"/>
    </row>
    <row r="205" spans="1:10" x14ac:dyDescent="0.2">
      <c r="C205" s="55" t="s">
        <v>269</v>
      </c>
      <c r="D205" s="93"/>
      <c r="E205" s="93"/>
      <c r="F205" s="93"/>
      <c r="G205" s="93"/>
      <c r="H205" s="93"/>
      <c r="I205" s="93"/>
      <c r="J205" s="94"/>
    </row>
    <row r="206" spans="1:10" x14ac:dyDescent="0.2">
      <c r="C206" s="55" t="s">
        <v>270</v>
      </c>
      <c r="D206" s="93"/>
      <c r="E206" s="93"/>
      <c r="F206" s="93"/>
      <c r="G206" s="93"/>
      <c r="H206" s="93"/>
      <c r="I206" s="93"/>
      <c r="J206" s="94"/>
    </row>
    <row r="207" spans="1:10" x14ac:dyDescent="0.2">
      <c r="C207" s="55" t="s">
        <v>271</v>
      </c>
      <c r="D207" s="93"/>
      <c r="E207" s="93"/>
      <c r="F207" s="93"/>
      <c r="G207" s="93"/>
      <c r="H207" s="93"/>
      <c r="I207" s="93"/>
      <c r="J207" s="94"/>
    </row>
    <row r="208" spans="1:10" x14ac:dyDescent="0.2">
      <c r="C208" s="56"/>
      <c r="D208" s="93"/>
      <c r="E208" s="93"/>
      <c r="F208" s="93"/>
      <c r="G208" s="93"/>
      <c r="H208" s="93"/>
      <c r="I208" s="93"/>
      <c r="J208" s="94"/>
    </row>
    <row r="209" spans="1:10" x14ac:dyDescent="0.2">
      <c r="C209" s="95"/>
      <c r="D209" s="96"/>
      <c r="E209" s="96"/>
      <c r="F209" s="96"/>
      <c r="G209" s="96"/>
      <c r="H209" s="96"/>
      <c r="I209" s="96"/>
      <c r="J209" s="97"/>
    </row>
    <row r="210" spans="1:10" x14ac:dyDescent="0.2">
      <c r="A210" s="1"/>
      <c r="C210" s="8"/>
      <c r="D210" s="8"/>
      <c r="E210" s="8"/>
      <c r="F210" s="8"/>
      <c r="G210" s="8"/>
      <c r="H210" s="8"/>
      <c r="I210" s="8"/>
      <c r="J210" s="8"/>
    </row>
    <row r="211" spans="1:10" x14ac:dyDescent="0.2">
      <c r="A211" s="2" t="s">
        <v>18</v>
      </c>
      <c r="C211" s="309">
        <v>0</v>
      </c>
      <c r="D211" s="310"/>
      <c r="F211" s="307" t="s">
        <v>19</v>
      </c>
      <c r="G211" s="308"/>
      <c r="I211" s="309">
        <v>0</v>
      </c>
      <c r="J211" s="310"/>
    </row>
    <row r="212" spans="1:10" x14ac:dyDescent="0.2">
      <c r="A212" s="4"/>
      <c r="B212" s="1"/>
      <c r="C212" s="106"/>
      <c r="D212" s="106"/>
      <c r="E212" s="1"/>
      <c r="F212" s="38"/>
      <c r="G212" s="38"/>
      <c r="I212" s="8"/>
      <c r="J212" s="8"/>
    </row>
    <row r="213" spans="1:10" x14ac:dyDescent="0.2">
      <c r="A213" s="23"/>
      <c r="B213" s="98" t="s">
        <v>64</v>
      </c>
      <c r="C213" s="10"/>
      <c r="D213" s="10"/>
      <c r="E213" s="11"/>
      <c r="G213" s="18"/>
      <c r="H213" s="1"/>
      <c r="I213" s="1"/>
      <c r="J213" s="1"/>
    </row>
    <row r="214" spans="1:10" x14ac:dyDescent="0.2">
      <c r="A214" s="42" t="s">
        <v>4</v>
      </c>
      <c r="B214" s="43"/>
      <c r="C214" s="100" t="s">
        <v>65</v>
      </c>
      <c r="D214" s="42" t="s">
        <v>77</v>
      </c>
      <c r="E214" s="51"/>
      <c r="F214" s="100" t="s">
        <v>66</v>
      </c>
      <c r="G214" s="45" t="s">
        <v>20</v>
      </c>
      <c r="H214" s="43"/>
      <c r="I214" s="44" t="s">
        <v>21</v>
      </c>
      <c r="J214" s="44" t="s">
        <v>22</v>
      </c>
    </row>
    <row r="215" spans="1:10" x14ac:dyDescent="0.2">
      <c r="A215" s="16">
        <v>43131</v>
      </c>
      <c r="B215" s="121">
        <v>1</v>
      </c>
      <c r="C215" s="24"/>
      <c r="D215" s="115">
        <v>46</v>
      </c>
      <c r="E215" s="120"/>
      <c r="F215" s="25">
        <f>C215</f>
        <v>0</v>
      </c>
      <c r="G215" s="26">
        <f>D215</f>
        <v>46</v>
      </c>
      <c r="H215" s="27"/>
      <c r="I215" s="28" t="e">
        <f t="shared" ref="I215:J226" si="6">F215/$F$227</f>
        <v>#DIV/0!</v>
      </c>
      <c r="J215" s="28" t="e">
        <f t="shared" si="6"/>
        <v>#DIV/0!</v>
      </c>
    </row>
    <row r="216" spans="1:10" x14ac:dyDescent="0.2">
      <c r="A216" s="17">
        <v>43159</v>
      </c>
      <c r="B216" s="122">
        <v>2</v>
      </c>
      <c r="C216" s="15"/>
      <c r="D216" s="114">
        <v>34</v>
      </c>
      <c r="E216" s="14"/>
      <c r="F216" s="29">
        <f t="shared" ref="F216:G226" si="7">C216+F215</f>
        <v>0</v>
      </c>
      <c r="G216" s="30">
        <f t="shared" si="7"/>
        <v>80</v>
      </c>
      <c r="H216" s="31"/>
      <c r="I216" s="32" t="e">
        <f t="shared" si="6"/>
        <v>#DIV/0!</v>
      </c>
      <c r="J216" s="32" t="e">
        <f t="shared" si="6"/>
        <v>#DIV/0!</v>
      </c>
    </row>
    <row r="217" spans="1:10" x14ac:dyDescent="0.2">
      <c r="A217" s="16">
        <v>43190</v>
      </c>
      <c r="B217" s="121">
        <v>3</v>
      </c>
      <c r="C217" s="24"/>
      <c r="D217" s="115">
        <v>34</v>
      </c>
      <c r="E217" s="120"/>
      <c r="F217" s="25">
        <f t="shared" si="7"/>
        <v>0</v>
      </c>
      <c r="G217" s="26">
        <f t="shared" si="7"/>
        <v>114</v>
      </c>
      <c r="H217" s="27"/>
      <c r="I217" s="28" t="e">
        <f t="shared" si="6"/>
        <v>#DIV/0!</v>
      </c>
      <c r="J217" s="28" t="e">
        <f t="shared" si="6"/>
        <v>#DIV/0!</v>
      </c>
    </row>
    <row r="218" spans="1:10" x14ac:dyDescent="0.2">
      <c r="A218" s="17">
        <v>43220</v>
      </c>
      <c r="B218" s="122">
        <v>4</v>
      </c>
      <c r="C218" s="15"/>
      <c r="D218" s="114">
        <v>34</v>
      </c>
      <c r="E218" s="14"/>
      <c r="F218" s="29">
        <f t="shared" si="7"/>
        <v>0</v>
      </c>
      <c r="G218" s="30">
        <f t="shared" si="7"/>
        <v>148</v>
      </c>
      <c r="H218" s="31"/>
      <c r="I218" s="32" t="e">
        <f t="shared" si="6"/>
        <v>#DIV/0!</v>
      </c>
      <c r="J218" s="32" t="e">
        <f t="shared" si="6"/>
        <v>#DIV/0!</v>
      </c>
    </row>
    <row r="219" spans="1:10" x14ac:dyDescent="0.2">
      <c r="A219" s="16">
        <v>43251</v>
      </c>
      <c r="B219" s="121">
        <v>5</v>
      </c>
      <c r="C219" s="24"/>
      <c r="D219" s="115">
        <v>35</v>
      </c>
      <c r="E219" s="120"/>
      <c r="F219" s="25">
        <f t="shared" si="7"/>
        <v>0</v>
      </c>
      <c r="G219" s="26">
        <f t="shared" si="7"/>
        <v>183</v>
      </c>
      <c r="H219" s="27"/>
      <c r="I219" s="28" t="e">
        <f t="shared" si="6"/>
        <v>#DIV/0!</v>
      </c>
      <c r="J219" s="28" t="e">
        <f t="shared" si="6"/>
        <v>#DIV/0!</v>
      </c>
    </row>
    <row r="220" spans="1:10" x14ac:dyDescent="0.2">
      <c r="A220" s="17">
        <v>43281</v>
      </c>
      <c r="B220" s="122">
        <v>6</v>
      </c>
      <c r="C220" s="15"/>
      <c r="D220" s="114">
        <v>26</v>
      </c>
      <c r="E220" s="14"/>
      <c r="F220" s="29">
        <f t="shared" si="7"/>
        <v>0</v>
      </c>
      <c r="G220" s="30">
        <f t="shared" si="7"/>
        <v>209</v>
      </c>
      <c r="H220" s="31"/>
      <c r="I220" s="32" t="e">
        <f t="shared" si="6"/>
        <v>#DIV/0!</v>
      </c>
      <c r="J220" s="32" t="e">
        <f t="shared" si="6"/>
        <v>#DIV/0!</v>
      </c>
    </row>
    <row r="221" spans="1:10" x14ac:dyDescent="0.2">
      <c r="A221" s="16">
        <v>43312</v>
      </c>
      <c r="B221" s="121">
        <v>7</v>
      </c>
      <c r="C221" s="24"/>
      <c r="D221" s="115">
        <v>23</v>
      </c>
      <c r="E221" s="120"/>
      <c r="F221" s="25">
        <f t="shared" si="7"/>
        <v>0</v>
      </c>
      <c r="G221" s="26">
        <f t="shared" si="7"/>
        <v>232</v>
      </c>
      <c r="H221" s="27"/>
      <c r="I221" s="28" t="e">
        <f t="shared" si="6"/>
        <v>#DIV/0!</v>
      </c>
      <c r="J221" s="28" t="e">
        <f t="shared" si="6"/>
        <v>#DIV/0!</v>
      </c>
    </row>
    <row r="222" spans="1:10" x14ac:dyDescent="0.2">
      <c r="A222" s="17">
        <v>43343</v>
      </c>
      <c r="B222" s="122">
        <v>8</v>
      </c>
      <c r="C222" s="15"/>
      <c r="D222" s="114">
        <v>20</v>
      </c>
      <c r="E222" s="14"/>
      <c r="F222" s="29">
        <f t="shared" si="7"/>
        <v>0</v>
      </c>
      <c r="G222" s="30">
        <f t="shared" si="7"/>
        <v>252</v>
      </c>
      <c r="H222" s="31"/>
      <c r="I222" s="32" t="e">
        <f t="shared" si="6"/>
        <v>#DIV/0!</v>
      </c>
      <c r="J222" s="32" t="e">
        <f t="shared" si="6"/>
        <v>#DIV/0!</v>
      </c>
    </row>
    <row r="223" spans="1:10" x14ac:dyDescent="0.2">
      <c r="A223" s="16">
        <v>43373</v>
      </c>
      <c r="B223" s="121">
        <v>9</v>
      </c>
      <c r="C223" s="24"/>
      <c r="D223" s="115"/>
      <c r="E223" s="120"/>
      <c r="F223" s="25">
        <f t="shared" si="7"/>
        <v>0</v>
      </c>
      <c r="G223" s="26">
        <f t="shared" si="7"/>
        <v>252</v>
      </c>
      <c r="H223" s="27"/>
      <c r="I223" s="28" t="e">
        <f t="shared" si="6"/>
        <v>#DIV/0!</v>
      </c>
      <c r="J223" s="28" t="e">
        <f t="shared" si="6"/>
        <v>#DIV/0!</v>
      </c>
    </row>
    <row r="224" spans="1:10" x14ac:dyDescent="0.2">
      <c r="A224" s="17">
        <v>43404</v>
      </c>
      <c r="B224" s="122">
        <v>10</v>
      </c>
      <c r="C224" s="15"/>
      <c r="D224" s="114"/>
      <c r="E224" s="14"/>
      <c r="F224" s="29">
        <f t="shared" si="7"/>
        <v>0</v>
      </c>
      <c r="G224" s="30">
        <f t="shared" si="7"/>
        <v>252</v>
      </c>
      <c r="H224" s="31"/>
      <c r="I224" s="32" t="e">
        <f t="shared" si="6"/>
        <v>#DIV/0!</v>
      </c>
      <c r="J224" s="32" t="e">
        <f t="shared" si="6"/>
        <v>#DIV/0!</v>
      </c>
    </row>
    <row r="225" spans="1:10" x14ac:dyDescent="0.2">
      <c r="A225" s="16">
        <v>43434</v>
      </c>
      <c r="B225" s="121">
        <v>11</v>
      </c>
      <c r="C225" s="24"/>
      <c r="D225" s="115"/>
      <c r="E225" s="120"/>
      <c r="F225" s="25">
        <f t="shared" si="7"/>
        <v>0</v>
      </c>
      <c r="G225" s="26">
        <f t="shared" si="7"/>
        <v>252</v>
      </c>
      <c r="H225" s="27"/>
      <c r="I225" s="28" t="e">
        <f t="shared" si="6"/>
        <v>#DIV/0!</v>
      </c>
      <c r="J225" s="28" t="e">
        <f t="shared" si="6"/>
        <v>#DIV/0!</v>
      </c>
    </row>
    <row r="226" spans="1:10" x14ac:dyDescent="0.2">
      <c r="A226" s="17">
        <v>43465</v>
      </c>
      <c r="B226" s="122">
        <v>12</v>
      </c>
      <c r="C226" s="15"/>
      <c r="D226" s="114"/>
      <c r="E226" s="14"/>
      <c r="F226" s="29">
        <f t="shared" si="7"/>
        <v>0</v>
      </c>
      <c r="G226" s="30">
        <f t="shared" si="7"/>
        <v>252</v>
      </c>
      <c r="H226" s="31"/>
      <c r="I226" s="32" t="e">
        <f t="shared" si="6"/>
        <v>#DIV/0!</v>
      </c>
      <c r="J226" s="32" t="e">
        <f t="shared" si="6"/>
        <v>#DIV/0!</v>
      </c>
    </row>
    <row r="227" spans="1:10" x14ac:dyDescent="0.2">
      <c r="A227" s="46" t="s">
        <v>23</v>
      </c>
      <c r="B227" s="123">
        <v>13</v>
      </c>
      <c r="C227" s="44">
        <f>SUM(C215:C226)</f>
        <v>0</v>
      </c>
      <c r="D227" s="42">
        <f>SUM(D215:D226)</f>
        <v>252</v>
      </c>
      <c r="E227" s="51"/>
      <c r="F227" s="47">
        <f>F226</f>
        <v>0</v>
      </c>
      <c r="G227" s="48">
        <f>G226</f>
        <v>252</v>
      </c>
      <c r="H227" s="49"/>
      <c r="I227" s="50" t="e">
        <f>I226</f>
        <v>#DIV/0!</v>
      </c>
      <c r="J227" s="50" t="e">
        <f>J226</f>
        <v>#DIV/0!</v>
      </c>
    </row>
    <row r="228" spans="1:10" x14ac:dyDescent="0.2">
      <c r="A228" s="41"/>
      <c r="B228" s="41"/>
      <c r="C228" s="108"/>
      <c r="D228" s="108"/>
      <c r="E228" s="108"/>
      <c r="F228" s="107"/>
      <c r="G228" s="107"/>
      <c r="H228" s="109"/>
      <c r="I228" s="109"/>
      <c r="J228" s="109"/>
    </row>
    <row r="229" spans="1:10" hidden="1" x14ac:dyDescent="0.2">
      <c r="A229" s="41"/>
      <c r="B229" s="41"/>
      <c r="C229" s="113"/>
      <c r="D229" s="113"/>
      <c r="E229" s="113"/>
      <c r="F229" s="107"/>
      <c r="G229" s="107"/>
      <c r="H229" s="116"/>
      <c r="I229" s="116"/>
      <c r="J229" s="116"/>
    </row>
    <row r="230" spans="1:10" hidden="1" x14ac:dyDescent="0.2">
      <c r="A230" s="151" t="s">
        <v>67</v>
      </c>
      <c r="B230" s="110"/>
      <c r="C230" s="152" t="s">
        <v>80</v>
      </c>
      <c r="D230" s="110"/>
      <c r="E230" s="306" t="s">
        <v>86</v>
      </c>
      <c r="F230" s="306"/>
      <c r="G230" s="18"/>
      <c r="H230" s="1"/>
      <c r="I230" s="8"/>
      <c r="J230" s="8"/>
    </row>
    <row r="231" spans="1:10" hidden="1" x14ac:dyDescent="0.2">
      <c r="A231" s="111" t="s">
        <v>68</v>
      </c>
      <c r="B231" s="110"/>
      <c r="C231" s="133" t="s">
        <v>113</v>
      </c>
      <c r="D231" s="1"/>
      <c r="E231" s="124">
        <v>1</v>
      </c>
      <c r="F231" s="124" t="s">
        <v>24</v>
      </c>
      <c r="G231" s="1"/>
      <c r="H231" s="1"/>
      <c r="I231" s="1"/>
      <c r="J231" s="1"/>
    </row>
    <row r="232" spans="1:10" hidden="1" x14ac:dyDescent="0.2">
      <c r="A232" s="112" t="s">
        <v>85</v>
      </c>
      <c r="B232" s="110"/>
      <c r="C232" s="132" t="s">
        <v>114</v>
      </c>
      <c r="E232" s="125">
        <v>2</v>
      </c>
      <c r="F232" s="124" t="s">
        <v>25</v>
      </c>
    </row>
    <row r="233" spans="1:10" hidden="1" x14ac:dyDescent="0.2">
      <c r="A233" s="111" t="s">
        <v>72</v>
      </c>
      <c r="B233" s="110"/>
      <c r="C233" s="132"/>
      <c r="E233" s="124">
        <v>3</v>
      </c>
      <c r="F233" s="125" t="s">
        <v>26</v>
      </c>
    </row>
    <row r="234" spans="1:10" hidden="1" x14ac:dyDescent="0.2">
      <c r="E234" s="125">
        <v>4</v>
      </c>
      <c r="F234" s="124" t="s">
        <v>27</v>
      </c>
    </row>
    <row r="235" spans="1:10" hidden="1" x14ac:dyDescent="0.2">
      <c r="E235" s="124">
        <v>5</v>
      </c>
      <c r="F235" s="124" t="s">
        <v>28</v>
      </c>
    </row>
    <row r="236" spans="1:10" hidden="1" x14ac:dyDescent="0.2">
      <c r="E236" s="125">
        <v>6</v>
      </c>
      <c r="F236" s="125" t="s">
        <v>29</v>
      </c>
    </row>
    <row r="237" spans="1:10" hidden="1" x14ac:dyDescent="0.2">
      <c r="A237" s="151" t="s">
        <v>67</v>
      </c>
      <c r="E237" s="124">
        <v>7</v>
      </c>
      <c r="F237" s="124" t="s">
        <v>30</v>
      </c>
    </row>
    <row r="238" spans="1:10" hidden="1" x14ac:dyDescent="0.2">
      <c r="A238" s="145" t="s">
        <v>110</v>
      </c>
      <c r="E238" s="125">
        <v>8</v>
      </c>
      <c r="F238" s="124" t="s">
        <v>31</v>
      </c>
    </row>
    <row r="239" spans="1:10" hidden="1" x14ac:dyDescent="0.2">
      <c r="A239" s="3" t="s">
        <v>111</v>
      </c>
      <c r="E239" s="124">
        <v>9</v>
      </c>
      <c r="F239" s="125" t="s">
        <v>76</v>
      </c>
    </row>
    <row r="240" spans="1:10" hidden="1" x14ac:dyDescent="0.2">
      <c r="A240" s="145" t="s">
        <v>112</v>
      </c>
      <c r="E240" s="125">
        <v>10</v>
      </c>
      <c r="F240" s="124" t="s">
        <v>32</v>
      </c>
    </row>
    <row r="241" spans="1:6" hidden="1" x14ac:dyDescent="0.2">
      <c r="A241" s="3" t="s">
        <v>107</v>
      </c>
      <c r="E241" s="126">
        <v>11</v>
      </c>
      <c r="F241" s="124" t="s">
        <v>33</v>
      </c>
    </row>
    <row r="242" spans="1:6" hidden="1" x14ac:dyDescent="0.2">
      <c r="A242" s="145" t="s">
        <v>108</v>
      </c>
      <c r="E242" s="125">
        <v>12</v>
      </c>
      <c r="F242" s="125" t="s">
        <v>34</v>
      </c>
    </row>
    <row r="243" spans="1:6" hidden="1" x14ac:dyDescent="0.2">
      <c r="A243" s="3" t="s">
        <v>109</v>
      </c>
    </row>
    <row r="244" spans="1:6" hidden="1" x14ac:dyDescent="0.2"/>
    <row r="245" spans="1:6" hidden="1" x14ac:dyDescent="0.2"/>
    <row r="246" spans="1:6" hidden="1" x14ac:dyDescent="0.2"/>
    <row r="247" spans="1:6" hidden="1" x14ac:dyDescent="0.2"/>
    <row r="248" spans="1:6" hidden="1" x14ac:dyDescent="0.2"/>
    <row r="249" spans="1:6" hidden="1" x14ac:dyDescent="0.2"/>
    <row r="250" spans="1:6" hidden="1" x14ac:dyDescent="0.2"/>
    <row r="251" spans="1:6" hidden="1" x14ac:dyDescent="0.2"/>
    <row r="252" spans="1:6" hidden="1" x14ac:dyDescent="0.2"/>
    <row r="253" spans="1:6" hidden="1" x14ac:dyDescent="0.2"/>
    <row r="254" spans="1:6" hidden="1" x14ac:dyDescent="0.2"/>
    <row r="255" spans="1:6" hidden="1" x14ac:dyDescent="0.2"/>
    <row r="256" spans="1: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</sheetData>
  <sheetProtection algorithmName="SHA-512" hashValue="fAAvtNVcZRrsP0U3UuqNMeUH6ifI7NRtzb92aDESHh74IPsCun3iey3YsMiBEtVMgwfeHN4h5UXvh2YUnQDMWw==" saltValue="Ouup9GNZJRBLD024W5oQtg==" spinCount="100000" sheet="1" objects="1" scenarios="1"/>
  <protectedRanges>
    <protectedRange sqref="C69:D69 G69:H69 J69" name="c2indicador"/>
    <protectedRange sqref="C183:D183 G183:H183 J183" name="c4indicador"/>
    <protectedRange sqref="C154:D154 I154:J154" name="c3valores"/>
    <protectedRange sqref="C40:D40 I40:J40" name="c1valores"/>
    <protectedRange sqref="D215:D226" name="c4avance"/>
    <protectedRange sqref="D101:D112" name="c2avance"/>
    <protectedRange sqref="C215:C226" name="c4metas"/>
    <protectedRange sqref="C196:J200" name="c4proyectos"/>
    <protectedRange sqref="I181:J181 I124:J124 I67:J67 I10:J10" name="c4personas"/>
    <protectedRange sqref="I179:J179" name="c4termino"/>
    <protectedRange sqref="C174:G175" name="c4plan"/>
    <protectedRange sqref="C145:J152" name="c3actividades"/>
    <protectedRange sqref="C133:J137" name="c3fines"/>
    <protectedRange sqref="C124:D124" name="c3actualizacion"/>
    <protectedRange sqref="C122:D122" name="c3inicio"/>
    <protectedRange sqref="C101:C112" name="c2metas"/>
    <protectedRange sqref="C82:J86" name="c2proyectos"/>
    <protectedRange sqref="C71:J74" name="c2descripcion"/>
    <protectedRange sqref="I65:J65" name="c2termino"/>
    <protectedRange sqref="C60:G61" name="c2plan"/>
    <protectedRange sqref="C31:J38" name="c1actividades"/>
    <protectedRange sqref="C19:J23" name="c1fines"/>
    <protectedRange sqref="C10:D10" name="c1actualizacion"/>
    <protectedRange sqref="C8:D8" name="c1inicio"/>
    <protectedRange sqref="C3:G4" name="c1plan"/>
    <protectedRange sqref="I8:J8" name="c1termino"/>
    <protectedRange sqref="C14:J17" name="c1descripcion"/>
    <protectedRange sqref="C25:J29" name="c1proyectos"/>
    <protectedRange sqref="C44:C55" name="c1metas"/>
    <protectedRange sqref="C65:D65" name="c2inicio"/>
    <protectedRange sqref="C67:D67" name="c2actualizacion"/>
    <protectedRange sqref="C76:J80" name="c2fines"/>
    <protectedRange sqref="C88:J95" name="c2actividades"/>
    <protectedRange sqref="C117:G118" name="c3plan"/>
    <protectedRange sqref="I122:J122" name="c3termino"/>
    <protectedRange sqref="C128:J131" name="c3descripcion"/>
    <protectedRange sqref="C139:J143" name="c3proyectos"/>
    <protectedRange sqref="C158:C169" name="c3metas"/>
    <protectedRange sqref="C179:D179" name="c4inicio"/>
    <protectedRange sqref="C181:D181" name="c4actualizacion"/>
    <protectedRange sqref="C190:J194" name="c4fines"/>
    <protectedRange sqref="C185:J188" name="c4descripcion"/>
    <protectedRange sqref="C202:J209" name="c4actividades"/>
    <protectedRange sqref="D44:D55" name="c1avance"/>
    <protectedRange sqref="D158:D169" name="c3avance"/>
    <protectedRange sqref="C97:D97 I97:J97" name="c2valores"/>
    <protectedRange sqref="C211:D211 I211:J211" name="c4valores"/>
    <protectedRange sqref="C126:D126 G126:H126 J126" name="c3indicador"/>
    <protectedRange sqref="C12:D12 G12:H12 J12" name="c1indicador"/>
    <protectedRange sqref="C5:G6" name="c1plan_3"/>
    <protectedRange sqref="C62:G63" name="c1plan_3_1"/>
    <protectedRange sqref="C119:G120" name="c1plan_3_2"/>
    <protectedRange sqref="C176:G177" name="c1plan_3_3"/>
  </protectedRanges>
  <mergeCells count="76">
    <mergeCell ref="A181:B181"/>
    <mergeCell ref="C122:D122"/>
    <mergeCell ref="I181:J181"/>
    <mergeCell ref="C185:J188"/>
    <mergeCell ref="C211:D211"/>
    <mergeCell ref="A183:B183"/>
    <mergeCell ref="C183:D183"/>
    <mergeCell ref="E183:F183"/>
    <mergeCell ref="G183:H183"/>
    <mergeCell ref="A126:B126"/>
    <mergeCell ref="C126:D126"/>
    <mergeCell ref="E126:F126"/>
    <mergeCell ref="G126:H126"/>
    <mergeCell ref="F124:H124"/>
    <mergeCell ref="F181:H181"/>
    <mergeCell ref="E230:F230"/>
    <mergeCell ref="A124:B124"/>
    <mergeCell ref="I116:J116"/>
    <mergeCell ref="I173:J173"/>
    <mergeCell ref="C117:G117"/>
    <mergeCell ref="C118:G118"/>
    <mergeCell ref="C119:G119"/>
    <mergeCell ref="F211:G211"/>
    <mergeCell ref="I211:J211"/>
    <mergeCell ref="I179:J179"/>
    <mergeCell ref="C174:G174"/>
    <mergeCell ref="C175:G175"/>
    <mergeCell ref="C176:G176"/>
    <mergeCell ref="C177:G177"/>
    <mergeCell ref="C181:D181"/>
    <mergeCell ref="C179:D179"/>
    <mergeCell ref="C120:G120"/>
    <mergeCell ref="C124:D124"/>
    <mergeCell ref="I124:J124"/>
    <mergeCell ref="C128:J131"/>
    <mergeCell ref="C154:D154"/>
    <mergeCell ref="I154:J154"/>
    <mergeCell ref="I122:J122"/>
    <mergeCell ref="C14:J17"/>
    <mergeCell ref="C40:D40"/>
    <mergeCell ref="F40:G40"/>
    <mergeCell ref="I40:J40"/>
    <mergeCell ref="C65:D65"/>
    <mergeCell ref="I65:J65"/>
    <mergeCell ref="C61:G61"/>
    <mergeCell ref="C62:G62"/>
    <mergeCell ref="C63:G63"/>
    <mergeCell ref="C60:G60"/>
    <mergeCell ref="I59:J59"/>
    <mergeCell ref="C67:D67"/>
    <mergeCell ref="A67:B67"/>
    <mergeCell ref="I67:J67"/>
    <mergeCell ref="C71:J74"/>
    <mergeCell ref="C97:D97"/>
    <mergeCell ref="F97:G97"/>
    <mergeCell ref="I97:J97"/>
    <mergeCell ref="A69:B69"/>
    <mergeCell ref="C69:D69"/>
    <mergeCell ref="E69:F69"/>
    <mergeCell ref="G69:H69"/>
    <mergeCell ref="F67:H67"/>
    <mergeCell ref="C3:G3"/>
    <mergeCell ref="C4:G4"/>
    <mergeCell ref="C5:G5"/>
    <mergeCell ref="C6:G6"/>
    <mergeCell ref="I2:J2"/>
    <mergeCell ref="C8:D8"/>
    <mergeCell ref="I8:J8"/>
    <mergeCell ref="A10:B10"/>
    <mergeCell ref="I10:J10"/>
    <mergeCell ref="A12:B12"/>
    <mergeCell ref="C12:D12"/>
    <mergeCell ref="E12:F12"/>
    <mergeCell ref="G12:H12"/>
    <mergeCell ref="C10:D10"/>
    <mergeCell ref="F10:H10"/>
  </mergeCells>
  <dataValidations count="2">
    <dataValidation type="list" allowBlank="1" showInputMessage="1" showErrorMessage="1" sqref="J183 J69 J126 J12">
      <formula1>$A$238:$A$243</formula1>
    </dataValidation>
    <dataValidation type="list" allowBlank="1" showInputMessage="1" showErrorMessage="1" sqref="I181:J181 I124:J124 I67:J67 I10:J10">
      <formula1>"1 Estrategico, 2 Gestion"</formula1>
    </dataValidation>
  </dataValidations>
  <pageMargins left="0.55000000000000004" right="0.44" top="0.36" bottom="0.51" header="0.3" footer="0.3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B32" sqref="B32:B35"/>
    </sheetView>
  </sheetViews>
  <sheetFormatPr baseColWidth="10" defaultRowHeight="12" x14ac:dyDescent="0.2"/>
  <cols>
    <col min="1" max="1" width="16.140625" style="190" customWidth="1"/>
    <col min="2" max="14" width="10.28515625" style="190" customWidth="1"/>
    <col min="15" max="16384" width="11.42578125" style="190"/>
  </cols>
  <sheetData>
    <row r="1" spans="1:14" ht="15" x14ac:dyDescent="0.25">
      <c r="A1" s="194" t="s">
        <v>92</v>
      </c>
    </row>
    <row r="2" spans="1:14" ht="15" x14ac:dyDescent="0.25">
      <c r="A2" s="194" t="str">
        <f>'Caratula POA'!C9</f>
        <v xml:space="preserve">Dirección de Tecnologías de la Información </v>
      </c>
    </row>
    <row r="3" spans="1:14" ht="15" x14ac:dyDescent="0.25">
      <c r="A3" s="194" t="s">
        <v>210</v>
      </c>
    </row>
    <row r="6" spans="1:14" x14ac:dyDescent="0.2">
      <c r="A6" s="190" t="str">
        <f>'componentes POA'!C3</f>
        <v>Equipos y software de computo</v>
      </c>
    </row>
    <row r="7" spans="1:14" x14ac:dyDescent="0.2">
      <c r="A7" s="185" t="s">
        <v>203</v>
      </c>
      <c r="B7" s="185" t="s">
        <v>24</v>
      </c>
      <c r="C7" s="184" t="s">
        <v>25</v>
      </c>
      <c r="D7" s="184" t="s">
        <v>26</v>
      </c>
      <c r="E7" s="185" t="s">
        <v>27</v>
      </c>
      <c r="F7" s="184" t="s">
        <v>28</v>
      </c>
      <c r="G7" s="184" t="s">
        <v>29</v>
      </c>
      <c r="H7" s="185" t="s">
        <v>30</v>
      </c>
      <c r="I7" s="184" t="s">
        <v>31</v>
      </c>
      <c r="J7" s="184" t="s">
        <v>76</v>
      </c>
      <c r="K7" s="185" t="s">
        <v>32</v>
      </c>
      <c r="L7" s="184" t="s">
        <v>33</v>
      </c>
      <c r="M7" s="184" t="s">
        <v>34</v>
      </c>
      <c r="N7" s="188" t="s">
        <v>23</v>
      </c>
    </row>
    <row r="8" spans="1:14" x14ac:dyDescent="0.2">
      <c r="A8" s="186" t="s">
        <v>79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2">
        <f>SUM(B8:M8)</f>
        <v>0</v>
      </c>
    </row>
    <row r="9" spans="1:14" x14ac:dyDescent="0.2">
      <c r="A9" s="186" t="s">
        <v>81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2">
        <f t="shared" ref="N9:N11" si="0">SUM(B9:M9)</f>
        <v>0</v>
      </c>
    </row>
    <row r="10" spans="1:14" x14ac:dyDescent="0.2">
      <c r="A10" s="187" t="s">
        <v>87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2">
        <f t="shared" si="0"/>
        <v>0</v>
      </c>
    </row>
    <row r="11" spans="1:14" x14ac:dyDescent="0.2">
      <c r="A11" s="187" t="s">
        <v>88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>
        <f t="shared" si="0"/>
        <v>0</v>
      </c>
    </row>
    <row r="14" spans="1:14" x14ac:dyDescent="0.2">
      <c r="A14" s="190" t="str">
        <f>'componentes POA'!C60</f>
        <v xml:space="preserve">Banda ancha </v>
      </c>
    </row>
    <row r="15" spans="1:14" x14ac:dyDescent="0.2">
      <c r="A15" s="185" t="s">
        <v>203</v>
      </c>
      <c r="B15" s="185" t="s">
        <v>24</v>
      </c>
      <c r="C15" s="184" t="s">
        <v>25</v>
      </c>
      <c r="D15" s="184" t="s">
        <v>26</v>
      </c>
      <c r="E15" s="185" t="s">
        <v>27</v>
      </c>
      <c r="F15" s="184" t="s">
        <v>28</v>
      </c>
      <c r="G15" s="184" t="s">
        <v>29</v>
      </c>
      <c r="H15" s="185" t="s">
        <v>30</v>
      </c>
      <c r="I15" s="184" t="s">
        <v>31</v>
      </c>
      <c r="J15" s="184" t="s">
        <v>76</v>
      </c>
      <c r="K15" s="185" t="s">
        <v>32</v>
      </c>
      <c r="L15" s="184" t="s">
        <v>33</v>
      </c>
      <c r="M15" s="184" t="s">
        <v>34</v>
      </c>
      <c r="N15" s="188" t="s">
        <v>23</v>
      </c>
    </row>
    <row r="16" spans="1:14" x14ac:dyDescent="0.2">
      <c r="A16" s="186" t="s">
        <v>79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>
        <f>SUM(B16:M16)</f>
        <v>0</v>
      </c>
    </row>
    <row r="17" spans="1:14" x14ac:dyDescent="0.2">
      <c r="A17" s="186" t="s">
        <v>81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2">
        <f t="shared" ref="N17:N19" si="1">SUM(B17:M17)</f>
        <v>0</v>
      </c>
    </row>
    <row r="18" spans="1:14" x14ac:dyDescent="0.2">
      <c r="A18" s="187" t="s">
        <v>87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2">
        <f t="shared" si="1"/>
        <v>0</v>
      </c>
    </row>
    <row r="19" spans="1:14" x14ac:dyDescent="0.2">
      <c r="A19" s="187" t="s">
        <v>88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2">
        <f t="shared" si="1"/>
        <v>0</v>
      </c>
    </row>
    <row r="22" spans="1:14" x14ac:dyDescent="0.2">
      <c r="A22" s="190" t="str">
        <f>'componentes POA'!C117</f>
        <v>Reducción de llamadas a celular</v>
      </c>
    </row>
    <row r="23" spans="1:14" x14ac:dyDescent="0.2">
      <c r="A23" s="185" t="s">
        <v>203</v>
      </c>
      <c r="B23" s="185" t="s">
        <v>24</v>
      </c>
      <c r="C23" s="184" t="s">
        <v>25</v>
      </c>
      <c r="D23" s="184" t="s">
        <v>26</v>
      </c>
      <c r="E23" s="185" t="s">
        <v>27</v>
      </c>
      <c r="F23" s="184" t="s">
        <v>28</v>
      </c>
      <c r="G23" s="184" t="s">
        <v>29</v>
      </c>
      <c r="H23" s="185" t="s">
        <v>30</v>
      </c>
      <c r="I23" s="184" t="s">
        <v>31</v>
      </c>
      <c r="J23" s="184" t="s">
        <v>76</v>
      </c>
      <c r="K23" s="185" t="s">
        <v>32</v>
      </c>
      <c r="L23" s="184" t="s">
        <v>33</v>
      </c>
      <c r="M23" s="184" t="s">
        <v>34</v>
      </c>
      <c r="N23" s="188" t="s">
        <v>23</v>
      </c>
    </row>
    <row r="24" spans="1:14" x14ac:dyDescent="0.2">
      <c r="A24" s="186" t="s">
        <v>79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2">
        <f>SUM(B24:M24)</f>
        <v>0</v>
      </c>
    </row>
    <row r="25" spans="1:14" x14ac:dyDescent="0.2">
      <c r="A25" s="186" t="s">
        <v>81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2">
        <f t="shared" ref="N25:N27" si="2">SUM(B25:M25)</f>
        <v>0</v>
      </c>
    </row>
    <row r="26" spans="1:14" x14ac:dyDescent="0.2">
      <c r="A26" s="187" t="s">
        <v>87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>
        <f t="shared" si="2"/>
        <v>0</v>
      </c>
    </row>
    <row r="27" spans="1:14" x14ac:dyDescent="0.2">
      <c r="A27" s="187" t="s">
        <v>88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2">
        <f t="shared" si="2"/>
        <v>0</v>
      </c>
    </row>
    <row r="30" spans="1:14" x14ac:dyDescent="0.2">
      <c r="A30" s="193" t="str">
        <f>'componentes POA'!C174</f>
        <v xml:space="preserve">Actualizaciones de la página institucional </v>
      </c>
    </row>
    <row r="31" spans="1:14" x14ac:dyDescent="0.2">
      <c r="A31" s="185" t="s">
        <v>203</v>
      </c>
      <c r="B31" s="185" t="s">
        <v>24</v>
      </c>
      <c r="C31" s="184" t="s">
        <v>25</v>
      </c>
      <c r="D31" s="184" t="s">
        <v>26</v>
      </c>
      <c r="E31" s="185" t="s">
        <v>27</v>
      </c>
      <c r="F31" s="184" t="s">
        <v>28</v>
      </c>
      <c r="G31" s="184" t="s">
        <v>29</v>
      </c>
      <c r="H31" s="185" t="s">
        <v>30</v>
      </c>
      <c r="I31" s="184" t="s">
        <v>31</v>
      </c>
      <c r="J31" s="184" t="s">
        <v>76</v>
      </c>
      <c r="K31" s="185" t="s">
        <v>32</v>
      </c>
      <c r="L31" s="184" t="s">
        <v>33</v>
      </c>
      <c r="M31" s="184" t="s">
        <v>34</v>
      </c>
      <c r="N31" s="188" t="s">
        <v>23</v>
      </c>
    </row>
    <row r="32" spans="1:14" x14ac:dyDescent="0.2">
      <c r="A32" s="186" t="s">
        <v>79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2">
        <f>SUM(B32:M32)</f>
        <v>0</v>
      </c>
    </row>
    <row r="33" spans="1:14" x14ac:dyDescent="0.2">
      <c r="A33" s="186" t="s">
        <v>81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2">
        <f t="shared" ref="N33:N35" si="3">SUM(B33:M33)</f>
        <v>0</v>
      </c>
    </row>
    <row r="34" spans="1:14" x14ac:dyDescent="0.2">
      <c r="A34" s="187" t="s">
        <v>87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2">
        <f t="shared" si="3"/>
        <v>0</v>
      </c>
    </row>
    <row r="35" spans="1:14" x14ac:dyDescent="0.2">
      <c r="A35" s="187" t="s">
        <v>88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2">
        <f t="shared" si="3"/>
        <v>0</v>
      </c>
    </row>
  </sheetData>
  <sheetProtection algorithmName="SHA-512" hashValue="oxn7pxkw8UDwT6T7BFGeSRcZWcyojow8rdlEl3HbQxhLXujLtwd4Cpe+FaJCYnqrK900taAdWt1H1C3uipZkXg==" saltValue="3NqsdcMEWWiPrEokOvW7ug==" spinCount="100000" sheet="1" objects="1" scenarios="1"/>
  <protectedRanges>
    <protectedRange sqref="B32:M35" name="Rango4"/>
    <protectedRange sqref="B16:M19" name="Rango2"/>
    <protectedRange sqref="B8:M11" name="Rango1"/>
    <protectedRange sqref="B24:M27" name="Rango3"/>
  </protectedRanges>
  <pageMargins left="0.23622047244094491" right="0.23622047244094491" top="0.74803149606299213" bottom="0.74803149606299213" header="0.31496062992125984" footer="0.31496062992125984"/>
  <pageSetup scale="8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I21"/>
  <sheetViews>
    <sheetView topLeftCell="A19" workbookViewId="0">
      <selection activeCell="E19" sqref="E19"/>
    </sheetView>
  </sheetViews>
  <sheetFormatPr baseColWidth="10" defaultRowHeight="11.25" x14ac:dyDescent="0.2"/>
  <cols>
    <col min="1" max="1" width="17" style="139" customWidth="1"/>
    <col min="2" max="2" width="30.5703125" style="139" customWidth="1"/>
    <col min="3" max="3" width="11.42578125" style="139"/>
    <col min="4" max="4" width="13" style="139" customWidth="1"/>
    <col min="5" max="5" width="10.5703125" style="139" customWidth="1"/>
    <col min="6" max="6" width="12.28515625" style="139" customWidth="1"/>
    <col min="7" max="7" width="13.5703125" style="139" customWidth="1"/>
    <col min="8" max="8" width="9.42578125" style="139" customWidth="1"/>
    <col min="9" max="9" width="22.85546875" style="139" customWidth="1"/>
    <col min="10" max="16384" width="11.42578125" style="139"/>
  </cols>
  <sheetData>
    <row r="3" spans="1:9" ht="18" x14ac:dyDescent="0.25">
      <c r="D3" s="140" t="s">
        <v>92</v>
      </c>
    </row>
    <row r="4" spans="1:9" ht="18" x14ac:dyDescent="0.25">
      <c r="D4" s="140" t="s">
        <v>211</v>
      </c>
    </row>
    <row r="10" spans="1:9" x14ac:dyDescent="0.2">
      <c r="A10" s="141" t="s">
        <v>95</v>
      </c>
      <c r="B10" s="314" t="str">
        <f>'Caratula POA'!C9</f>
        <v xml:space="preserve">Dirección de Tecnologías de la Información </v>
      </c>
      <c r="C10" s="315"/>
    </row>
    <row r="12" spans="1:9" x14ac:dyDescent="0.2">
      <c r="A12" s="142" t="s">
        <v>96</v>
      </c>
      <c r="B12" s="316" t="str">
        <f>'componentes POA'!C5</f>
        <v>Programa de optimización de equipos y software</v>
      </c>
      <c r="C12" s="317"/>
    </row>
    <row r="13" spans="1:9" x14ac:dyDescent="0.2">
      <c r="A13" s="143" t="s">
        <v>97</v>
      </c>
      <c r="B13" s="318"/>
      <c r="C13" s="319"/>
    </row>
    <row r="15" spans="1:9" ht="33.75" x14ac:dyDescent="0.2">
      <c r="A15" s="144" t="s">
        <v>98</v>
      </c>
      <c r="B15" s="144" t="s">
        <v>99</v>
      </c>
      <c r="C15" s="144" t="s">
        <v>100</v>
      </c>
      <c r="D15" s="144" t="s">
        <v>101</v>
      </c>
      <c r="E15" s="144" t="s">
        <v>102</v>
      </c>
      <c r="F15" s="144" t="s">
        <v>103</v>
      </c>
      <c r="G15" s="144" t="s">
        <v>104</v>
      </c>
      <c r="H15" s="144" t="s">
        <v>105</v>
      </c>
      <c r="I15" s="144" t="s">
        <v>91</v>
      </c>
    </row>
    <row r="16" spans="1:9" ht="60" customHeight="1" x14ac:dyDescent="0.2">
      <c r="A16" s="148" t="s">
        <v>89</v>
      </c>
      <c r="B16" s="202" t="s">
        <v>272</v>
      </c>
      <c r="C16" s="203" t="s">
        <v>273</v>
      </c>
      <c r="D16" s="195" t="s">
        <v>284</v>
      </c>
      <c r="E16" s="195" t="s">
        <v>106</v>
      </c>
      <c r="F16" s="195" t="s">
        <v>281</v>
      </c>
      <c r="G16" s="195" t="s">
        <v>106</v>
      </c>
      <c r="H16" s="149" t="s">
        <v>107</v>
      </c>
      <c r="I16" s="149"/>
    </row>
    <row r="17" spans="1:9" ht="60" customHeight="1" x14ac:dyDescent="0.2">
      <c r="A17" s="148" t="s">
        <v>90</v>
      </c>
      <c r="B17" s="201" t="s">
        <v>275</v>
      </c>
      <c r="C17" s="200" t="s">
        <v>303</v>
      </c>
      <c r="D17" s="201" t="s">
        <v>276</v>
      </c>
      <c r="E17" s="195" t="s">
        <v>106</v>
      </c>
      <c r="F17" s="201" t="s">
        <v>277</v>
      </c>
      <c r="G17" s="195" t="s">
        <v>106</v>
      </c>
      <c r="H17" s="149" t="s">
        <v>110</v>
      </c>
      <c r="I17" s="149"/>
    </row>
    <row r="18" spans="1:9" ht="60" customHeight="1" x14ac:dyDescent="0.2">
      <c r="A18" s="150" t="str">
        <f>'Caratula POA'!A47</f>
        <v>Equipos y software de computo</v>
      </c>
      <c r="B18" s="146" t="str">
        <f>'componentes POA'!C14</f>
        <v>Optimización de los equipos de cómputo con software y hardware eficiente.</v>
      </c>
      <c r="C18" s="146" t="str">
        <f>'componentes POA'!C12</f>
        <v xml:space="preserve">Equipos de computo a los que les brindo mantenimiento preventivo </v>
      </c>
      <c r="D18" s="204" t="s">
        <v>278</v>
      </c>
      <c r="E18" s="146" t="s">
        <v>274</v>
      </c>
      <c r="F18" s="204" t="s">
        <v>279</v>
      </c>
      <c r="G18" s="146" t="s">
        <v>106</v>
      </c>
      <c r="H18" s="147" t="str">
        <f>'componentes POA'!J12</f>
        <v>2 Cobertura</v>
      </c>
      <c r="I18" s="204"/>
    </row>
    <row r="19" spans="1:9" ht="60" customHeight="1" x14ac:dyDescent="0.2">
      <c r="A19" s="150" t="str">
        <f>'Caratula POA'!A48</f>
        <v xml:space="preserve">Banda ancha </v>
      </c>
      <c r="B19" s="146" t="str">
        <f>'componentes POA'!C71</f>
        <v>Mantener el porcentaje de servidores públicos que cuentan con servicio avanzado de banda ancha</v>
      </c>
      <c r="C19" s="146" t="str">
        <f>'componentes POA'!C69</f>
        <v>Equipos habilitados con servicios avanzado de banda ancha</v>
      </c>
      <c r="D19" s="146" t="s">
        <v>280</v>
      </c>
      <c r="E19" s="146" t="s">
        <v>274</v>
      </c>
      <c r="F19" s="146" t="s">
        <v>281</v>
      </c>
      <c r="G19" s="146" t="s">
        <v>106</v>
      </c>
      <c r="H19" s="147" t="str">
        <f>'componentes POA'!J69</f>
        <v>1 Eficacia</v>
      </c>
      <c r="I19" s="147"/>
    </row>
    <row r="20" spans="1:9" ht="60" customHeight="1" x14ac:dyDescent="0.2">
      <c r="A20" s="150" t="str">
        <f>'Caratula POA'!A49</f>
        <v>Reducción de llamadas a celular</v>
      </c>
      <c r="B20" s="146" t="str">
        <f>'componentes POA'!C128</f>
        <v>Buscamos reducir el gasto anual en la realización de llamadas telefónicas, en un 50% con respecto al ejercicio presupuestal anterior.</v>
      </c>
      <c r="C20" s="146" t="str">
        <f>'componentes POA'!C126</f>
        <v xml:space="preserve">Disminucion de llamadas realizadas a celulares </v>
      </c>
      <c r="D20" s="146" t="s">
        <v>282</v>
      </c>
      <c r="E20" s="146" t="s">
        <v>274</v>
      </c>
      <c r="F20" s="146" t="s">
        <v>281</v>
      </c>
      <c r="G20" s="146" t="s">
        <v>106</v>
      </c>
      <c r="H20" s="147" t="str">
        <f>'componentes POA'!J126</f>
        <v>1 Eficacia</v>
      </c>
      <c r="I20" s="147"/>
    </row>
    <row r="21" spans="1:9" ht="60" customHeight="1" x14ac:dyDescent="0.2">
      <c r="A21" s="150" t="str">
        <f>'Caratula POA'!A50</f>
        <v xml:space="preserve">Actualizaciones de la página institucional </v>
      </c>
      <c r="B21" s="196" t="str">
        <f>'componentes POA'!C185</f>
        <v>Brindar información, servicios y particiones a los ciudadanos de forma oportuna e interactiva.</v>
      </c>
      <c r="C21" s="146" t="str">
        <f>'componentes POA'!C183</f>
        <v xml:space="preserve">Actualizaciones realizadas en la página web </v>
      </c>
      <c r="D21" s="146" t="s">
        <v>283</v>
      </c>
      <c r="E21" s="146" t="s">
        <v>274</v>
      </c>
      <c r="F21" s="146" t="s">
        <v>281</v>
      </c>
      <c r="G21" s="146" t="s">
        <v>106</v>
      </c>
      <c r="H21" s="147" t="str">
        <f>'componentes POA'!J183</f>
        <v>1 Eficacia</v>
      </c>
      <c r="I21" s="147"/>
    </row>
  </sheetData>
  <sheetProtection algorithmName="SHA-512" hashValue="8X1FGUpYblBtMi6MT/HLDSnK6Zt3zq983W+07v/Kq9VkLmjE6r0JI1bUmu/Gbu6h9825IjicA9Z8m49kuXTsOg==" saltValue="MCAvJL8j1mu//IwdRR/I5A==" spinCount="100000" sheet="1" objects="1" scenarios="1"/>
  <protectedRanges>
    <protectedRange sqref="I16:I17 I19:I25" name="supuestos"/>
    <protectedRange sqref="E16:F16 E19:F25 E17:E18" name="medicion"/>
    <protectedRange sqref="B18:B25" name="descripcion"/>
    <protectedRange sqref="C15 C18:C20" name="nomIndi"/>
    <protectedRange sqref="D16 D19:D25" name="nomCalculo"/>
    <protectedRange sqref="H16:H25" name="tipoIndicador"/>
    <protectedRange sqref="G16:G25" name="temporalidad"/>
    <protectedRange sqref="C16" name="nomIndi_3_2_1"/>
    <protectedRange sqref="B16" name="descripcion_3_2_1"/>
    <protectedRange sqref="D17" name="nomCalculo_3_2_1"/>
    <protectedRange sqref="C17" name="nomIndi_3_2_2"/>
    <protectedRange sqref="B17" name="descripcion_3_2_2"/>
    <protectedRange sqref="F17" name="medicion_3_2_1"/>
    <protectedRange sqref="I18 D18" name="nomCalculo_3_2_2"/>
    <protectedRange sqref="F18" name="medicion_3_2_2"/>
  </protectedRanges>
  <mergeCells count="2">
    <mergeCell ref="B10:C10"/>
    <mergeCell ref="B12:C13"/>
  </mergeCells>
  <pageMargins left="0.23622047244094491" right="0.23622047244094491" top="0.35433070866141736" bottom="0.35433070866141736" header="0.31496062992125984" footer="0.31496062992125984"/>
  <pageSetup scale="9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0"/>
  <sheetViews>
    <sheetView workbookViewId="0">
      <selection activeCell="B19" sqref="B19:J21"/>
    </sheetView>
  </sheetViews>
  <sheetFormatPr baseColWidth="10" defaultRowHeight="12" x14ac:dyDescent="0.2"/>
  <cols>
    <col min="1" max="1" width="4.28515625" style="181" customWidth="1"/>
    <col min="2" max="2" width="18.5703125" style="181" customWidth="1"/>
    <col min="3" max="3" width="4.28515625" style="181" customWidth="1"/>
    <col min="4" max="4" width="18.5703125" style="181" customWidth="1"/>
    <col min="5" max="5" width="4.28515625" style="181" customWidth="1"/>
    <col min="6" max="6" width="18.5703125" style="181" customWidth="1"/>
    <col min="7" max="7" width="4.28515625" style="181" customWidth="1"/>
    <col min="8" max="8" width="18.5703125" style="181" customWidth="1"/>
    <col min="9" max="9" width="4.28515625" style="181" customWidth="1"/>
    <col min="10" max="10" width="18.5703125" style="181" customWidth="1"/>
    <col min="11" max="11" width="4.28515625" style="181" customWidth="1"/>
    <col min="12" max="16384" width="11.42578125" style="181"/>
  </cols>
  <sheetData>
    <row r="1" spans="1:10" ht="15" x14ac:dyDescent="0.25">
      <c r="A1" s="183" t="s">
        <v>92</v>
      </c>
    </row>
    <row r="2" spans="1:10" ht="15" x14ac:dyDescent="0.25">
      <c r="A2" s="183" t="str">
        <f>'Caratula POA'!C9</f>
        <v xml:space="preserve">Dirección de Tecnologías de la Información </v>
      </c>
    </row>
    <row r="3" spans="1:10" ht="15" x14ac:dyDescent="0.25">
      <c r="A3" s="183" t="s">
        <v>212</v>
      </c>
    </row>
    <row r="6" spans="1:10" x14ac:dyDescent="0.2">
      <c r="B6" s="320"/>
      <c r="D6" s="320"/>
      <c r="F6" s="320"/>
      <c r="H6" s="320"/>
      <c r="J6" s="320"/>
    </row>
    <row r="7" spans="1:10" x14ac:dyDescent="0.2">
      <c r="B7" s="321"/>
      <c r="D7" s="321"/>
      <c r="F7" s="321"/>
      <c r="H7" s="321"/>
      <c r="J7" s="321"/>
    </row>
    <row r="8" spans="1:10" x14ac:dyDescent="0.2">
      <c r="B8" s="321"/>
      <c r="D8" s="321"/>
      <c r="F8" s="321"/>
      <c r="H8" s="321"/>
      <c r="J8" s="321"/>
    </row>
    <row r="9" spans="1:10" x14ac:dyDescent="0.2">
      <c r="B9" s="322"/>
      <c r="D9" s="322"/>
      <c r="F9" s="322"/>
      <c r="H9" s="322"/>
      <c r="J9" s="322"/>
    </row>
    <row r="12" spans="1:10" ht="12.75" customHeight="1" x14ac:dyDescent="0.2">
      <c r="B12" s="320"/>
      <c r="D12" s="320" t="s">
        <v>285</v>
      </c>
      <c r="F12" s="320" t="s">
        <v>286</v>
      </c>
      <c r="H12" s="320" t="s">
        <v>287</v>
      </c>
      <c r="J12" s="320"/>
    </row>
    <row r="13" spans="1:10" x14ac:dyDescent="0.2">
      <c r="B13" s="321"/>
      <c r="D13" s="321"/>
      <c r="F13" s="321"/>
      <c r="H13" s="321"/>
      <c r="J13" s="321"/>
    </row>
    <row r="14" spans="1:10" x14ac:dyDescent="0.2">
      <c r="B14" s="321"/>
      <c r="D14" s="321"/>
      <c r="F14" s="321"/>
      <c r="H14" s="321"/>
      <c r="J14" s="321"/>
    </row>
    <row r="15" spans="1:10" x14ac:dyDescent="0.2">
      <c r="B15" s="322"/>
      <c r="D15" s="322"/>
      <c r="F15" s="322"/>
      <c r="H15" s="322"/>
      <c r="J15" s="322"/>
    </row>
    <row r="16" spans="1:10" x14ac:dyDescent="0.2">
      <c r="B16" s="182"/>
      <c r="D16" s="182"/>
      <c r="F16" s="182"/>
      <c r="H16" s="182"/>
      <c r="J16" s="182"/>
    </row>
    <row r="17" spans="1:10" x14ac:dyDescent="0.2">
      <c r="A17" s="181" t="s">
        <v>93</v>
      </c>
      <c r="B17" s="182"/>
      <c r="D17" s="182"/>
      <c r="F17" s="182"/>
      <c r="H17" s="182"/>
      <c r="J17" s="182"/>
    </row>
    <row r="19" spans="1:10" x14ac:dyDescent="0.2">
      <c r="B19" s="332" t="s">
        <v>288</v>
      </c>
      <c r="C19" s="333"/>
      <c r="D19" s="333"/>
      <c r="E19" s="333"/>
      <c r="F19" s="333"/>
      <c r="G19" s="333"/>
      <c r="H19" s="333"/>
      <c r="I19" s="333"/>
      <c r="J19" s="334"/>
    </row>
    <row r="20" spans="1:10" x14ac:dyDescent="0.2">
      <c r="B20" s="335"/>
      <c r="C20" s="336"/>
      <c r="D20" s="336"/>
      <c r="E20" s="336"/>
      <c r="F20" s="336"/>
      <c r="G20" s="336"/>
      <c r="H20" s="336"/>
      <c r="I20" s="336"/>
      <c r="J20" s="337"/>
    </row>
    <row r="21" spans="1:10" x14ac:dyDescent="0.2">
      <c r="B21" s="338"/>
      <c r="C21" s="339"/>
      <c r="D21" s="339"/>
      <c r="E21" s="339"/>
      <c r="F21" s="339"/>
      <c r="G21" s="339"/>
      <c r="H21" s="339"/>
      <c r="I21" s="339"/>
      <c r="J21" s="340"/>
    </row>
    <row r="23" spans="1:10" x14ac:dyDescent="0.2">
      <c r="A23" s="181" t="s">
        <v>94</v>
      </c>
    </row>
    <row r="25" spans="1:10" ht="12" customHeight="1" x14ac:dyDescent="0.2">
      <c r="B25" s="323" t="s">
        <v>289</v>
      </c>
      <c r="C25" s="324"/>
      <c r="D25" s="324"/>
      <c r="E25" s="324"/>
      <c r="F25" s="324"/>
      <c r="G25" s="324"/>
      <c r="H25" s="325"/>
      <c r="J25" s="320"/>
    </row>
    <row r="26" spans="1:10" x14ac:dyDescent="0.2">
      <c r="B26" s="326"/>
      <c r="C26" s="327"/>
      <c r="D26" s="327"/>
      <c r="E26" s="327"/>
      <c r="F26" s="327"/>
      <c r="G26" s="327"/>
      <c r="H26" s="328"/>
      <c r="J26" s="321"/>
    </row>
    <row r="27" spans="1:10" x14ac:dyDescent="0.2">
      <c r="B27" s="326"/>
      <c r="C27" s="327"/>
      <c r="D27" s="327"/>
      <c r="E27" s="327"/>
      <c r="F27" s="327"/>
      <c r="G27" s="327"/>
      <c r="H27" s="328"/>
      <c r="J27" s="321"/>
    </row>
    <row r="28" spans="1:10" x14ac:dyDescent="0.2">
      <c r="B28" s="329"/>
      <c r="C28" s="330"/>
      <c r="D28" s="330"/>
      <c r="E28" s="330"/>
      <c r="F28" s="330"/>
      <c r="G28" s="330"/>
      <c r="H28" s="331"/>
      <c r="J28" s="322"/>
    </row>
    <row r="31" spans="1:10" x14ac:dyDescent="0.2">
      <c r="B31" s="320" t="s">
        <v>290</v>
      </c>
      <c r="D31" s="320" t="s">
        <v>291</v>
      </c>
      <c r="F31" s="320" t="s">
        <v>292</v>
      </c>
      <c r="H31" s="320" t="s">
        <v>293</v>
      </c>
      <c r="J31" s="320"/>
    </row>
    <row r="32" spans="1:10" x14ac:dyDescent="0.2">
      <c r="B32" s="321"/>
      <c r="D32" s="321"/>
      <c r="F32" s="321"/>
      <c r="H32" s="321"/>
      <c r="J32" s="321"/>
    </row>
    <row r="33" spans="2:10" x14ac:dyDescent="0.2">
      <c r="B33" s="321"/>
      <c r="D33" s="321"/>
      <c r="F33" s="321"/>
      <c r="H33" s="321"/>
      <c r="J33" s="321"/>
    </row>
    <row r="34" spans="2:10" x14ac:dyDescent="0.2">
      <c r="B34" s="322"/>
      <c r="D34" s="322"/>
      <c r="F34" s="322"/>
      <c r="H34" s="322"/>
      <c r="J34" s="322"/>
    </row>
    <row r="37" spans="2:10" x14ac:dyDescent="0.2">
      <c r="B37" s="320"/>
      <c r="D37" s="320"/>
      <c r="F37" s="320"/>
      <c r="H37" s="320"/>
      <c r="J37" s="320"/>
    </row>
    <row r="38" spans="2:10" x14ac:dyDescent="0.2">
      <c r="B38" s="321"/>
      <c r="D38" s="321"/>
      <c r="F38" s="321"/>
      <c r="H38" s="321"/>
      <c r="J38" s="321"/>
    </row>
    <row r="39" spans="2:10" x14ac:dyDescent="0.2">
      <c r="B39" s="321"/>
      <c r="D39" s="321"/>
      <c r="F39" s="321"/>
      <c r="H39" s="321"/>
      <c r="J39" s="321"/>
    </row>
    <row r="40" spans="2:10" x14ac:dyDescent="0.2">
      <c r="B40" s="322"/>
      <c r="D40" s="322"/>
      <c r="F40" s="322"/>
      <c r="H40" s="322"/>
      <c r="J40" s="322"/>
    </row>
  </sheetData>
  <mergeCells count="23">
    <mergeCell ref="B19:J21"/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  <mergeCell ref="J25:J28"/>
    <mergeCell ref="B25:H28"/>
    <mergeCell ref="B37:B40"/>
    <mergeCell ref="D37:D40"/>
    <mergeCell ref="F37:F40"/>
    <mergeCell ref="H37:H40"/>
    <mergeCell ref="J37:J40"/>
    <mergeCell ref="B31:B34"/>
    <mergeCell ref="D31:D34"/>
    <mergeCell ref="F31:F34"/>
    <mergeCell ref="H31:H34"/>
    <mergeCell ref="J31:J34"/>
  </mergeCells>
  <pageMargins left="0.70866141732283472" right="0.70866141732283472" top="0.22" bottom="0.23" header="0" footer="0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0"/>
  <sheetViews>
    <sheetView workbookViewId="0">
      <selection activeCell="J25" sqref="J25:J28"/>
    </sheetView>
  </sheetViews>
  <sheetFormatPr baseColWidth="10" defaultRowHeight="12" x14ac:dyDescent="0.2"/>
  <cols>
    <col min="1" max="1" width="4.28515625" style="181" customWidth="1"/>
    <col min="2" max="2" width="18.5703125" style="181" customWidth="1"/>
    <col min="3" max="3" width="4.28515625" style="181" customWidth="1"/>
    <col min="4" max="4" width="18.5703125" style="181" customWidth="1"/>
    <col min="5" max="5" width="4.28515625" style="181" customWidth="1"/>
    <col min="6" max="6" width="18.5703125" style="181" customWidth="1"/>
    <col min="7" max="7" width="4.28515625" style="181" customWidth="1"/>
    <col min="8" max="8" width="18.5703125" style="181" customWidth="1"/>
    <col min="9" max="9" width="4.28515625" style="181" customWidth="1"/>
    <col min="10" max="10" width="18.5703125" style="181" customWidth="1"/>
    <col min="11" max="11" width="4.28515625" style="181" customWidth="1"/>
    <col min="12" max="16384" width="11.42578125" style="181"/>
  </cols>
  <sheetData>
    <row r="1" spans="1:10" ht="15" x14ac:dyDescent="0.25">
      <c r="A1" s="183" t="s">
        <v>92</v>
      </c>
    </row>
    <row r="2" spans="1:10" ht="15" x14ac:dyDescent="0.25">
      <c r="A2" s="183" t="str">
        <f>'Caratula POA'!C9</f>
        <v xml:space="preserve">Dirección de Tecnologías de la Información </v>
      </c>
    </row>
    <row r="3" spans="1:10" ht="15" x14ac:dyDescent="0.25">
      <c r="A3" s="183" t="s">
        <v>213</v>
      </c>
    </row>
    <row r="6" spans="1:10" x14ac:dyDescent="0.2">
      <c r="B6" s="320"/>
      <c r="D6" s="320"/>
      <c r="F6" s="320"/>
      <c r="H6" s="320"/>
      <c r="J6" s="320"/>
    </row>
    <row r="7" spans="1:10" x14ac:dyDescent="0.2">
      <c r="B7" s="321"/>
      <c r="D7" s="321"/>
      <c r="F7" s="321"/>
      <c r="H7" s="321"/>
      <c r="J7" s="321"/>
    </row>
    <row r="8" spans="1:10" x14ac:dyDescent="0.2">
      <c r="B8" s="321"/>
      <c r="D8" s="321"/>
      <c r="F8" s="321"/>
      <c r="H8" s="321"/>
      <c r="J8" s="321"/>
    </row>
    <row r="9" spans="1:10" x14ac:dyDescent="0.2">
      <c r="B9" s="322"/>
      <c r="D9" s="322"/>
      <c r="F9" s="322"/>
      <c r="H9" s="322"/>
      <c r="J9" s="322"/>
    </row>
    <row r="12" spans="1:10" x14ac:dyDescent="0.2">
      <c r="B12" s="320"/>
      <c r="D12" s="320" t="s">
        <v>294</v>
      </c>
      <c r="F12" s="320" t="s">
        <v>295</v>
      </c>
      <c r="H12" s="320" t="s">
        <v>296</v>
      </c>
      <c r="J12" s="320"/>
    </row>
    <row r="13" spans="1:10" x14ac:dyDescent="0.2">
      <c r="B13" s="321"/>
      <c r="D13" s="321"/>
      <c r="F13" s="321"/>
      <c r="H13" s="321"/>
      <c r="J13" s="321"/>
    </row>
    <row r="14" spans="1:10" x14ac:dyDescent="0.2">
      <c r="B14" s="321"/>
      <c r="D14" s="321"/>
      <c r="F14" s="321"/>
      <c r="H14" s="321"/>
      <c r="J14" s="321"/>
    </row>
    <row r="15" spans="1:10" x14ac:dyDescent="0.2">
      <c r="B15" s="322"/>
      <c r="D15" s="322"/>
      <c r="F15" s="322"/>
      <c r="H15" s="322"/>
      <c r="J15" s="322"/>
    </row>
    <row r="16" spans="1:10" x14ac:dyDescent="0.2">
      <c r="B16" s="182"/>
      <c r="D16" s="182"/>
      <c r="F16" s="182"/>
      <c r="H16" s="182"/>
      <c r="J16" s="182"/>
    </row>
    <row r="17" spans="1:10" x14ac:dyDescent="0.2">
      <c r="A17" s="181" t="s">
        <v>198</v>
      </c>
      <c r="B17" s="182"/>
      <c r="D17" s="182"/>
      <c r="F17" s="182"/>
      <c r="H17" s="182"/>
      <c r="J17" s="182"/>
    </row>
    <row r="19" spans="1:10" x14ac:dyDescent="0.2">
      <c r="B19" s="332" t="s">
        <v>298</v>
      </c>
      <c r="C19" s="333"/>
      <c r="D19" s="333"/>
      <c r="E19" s="333"/>
      <c r="F19" s="333"/>
      <c r="G19" s="333"/>
      <c r="H19" s="333"/>
      <c r="I19" s="333"/>
      <c r="J19" s="334"/>
    </row>
    <row r="20" spans="1:10" x14ac:dyDescent="0.2">
      <c r="B20" s="335"/>
      <c r="C20" s="336"/>
      <c r="D20" s="336"/>
      <c r="E20" s="336"/>
      <c r="F20" s="336"/>
      <c r="G20" s="336"/>
      <c r="H20" s="336"/>
      <c r="I20" s="336"/>
      <c r="J20" s="337"/>
    </row>
    <row r="21" spans="1:10" x14ac:dyDescent="0.2">
      <c r="B21" s="338"/>
      <c r="C21" s="339"/>
      <c r="D21" s="339"/>
      <c r="E21" s="339"/>
      <c r="F21" s="339"/>
      <c r="G21" s="339"/>
      <c r="H21" s="339"/>
      <c r="I21" s="339"/>
      <c r="J21" s="340"/>
    </row>
    <row r="23" spans="1:10" x14ac:dyDescent="0.2">
      <c r="A23" s="181" t="s">
        <v>199</v>
      </c>
    </row>
    <row r="25" spans="1:10" ht="12" customHeight="1" x14ac:dyDescent="0.2">
      <c r="B25" s="323" t="s">
        <v>297</v>
      </c>
      <c r="C25" s="324"/>
      <c r="D25" s="324"/>
      <c r="E25" s="324"/>
      <c r="F25" s="324"/>
      <c r="G25" s="324"/>
      <c r="H25" s="325"/>
      <c r="J25" s="320"/>
    </row>
    <row r="26" spans="1:10" x14ac:dyDescent="0.2">
      <c r="B26" s="326"/>
      <c r="C26" s="327"/>
      <c r="D26" s="327"/>
      <c r="E26" s="327"/>
      <c r="F26" s="327"/>
      <c r="G26" s="327"/>
      <c r="H26" s="328"/>
      <c r="J26" s="321"/>
    </row>
    <row r="27" spans="1:10" x14ac:dyDescent="0.2">
      <c r="B27" s="326"/>
      <c r="C27" s="327"/>
      <c r="D27" s="327"/>
      <c r="E27" s="327"/>
      <c r="F27" s="327"/>
      <c r="G27" s="327"/>
      <c r="H27" s="328"/>
      <c r="J27" s="321"/>
    </row>
    <row r="28" spans="1:10" x14ac:dyDescent="0.2">
      <c r="B28" s="329"/>
      <c r="C28" s="330"/>
      <c r="D28" s="330"/>
      <c r="E28" s="330"/>
      <c r="F28" s="330"/>
      <c r="G28" s="330"/>
      <c r="H28" s="331"/>
      <c r="J28" s="322"/>
    </row>
    <row r="31" spans="1:10" x14ac:dyDescent="0.2">
      <c r="B31" s="320" t="str">
        <f>'Caratula POA'!A47</f>
        <v>Equipos y software de computo</v>
      </c>
      <c r="D31" s="320" t="str">
        <f>'Caratula POA'!A48</f>
        <v xml:space="preserve">Banda ancha </v>
      </c>
      <c r="F31" s="320" t="str">
        <f>'Caratula POA'!A49</f>
        <v>Reducción de llamadas a celular</v>
      </c>
      <c r="H31" s="320" t="str">
        <f>'Caratula POA'!A50</f>
        <v xml:space="preserve">Actualizaciones de la página institucional </v>
      </c>
      <c r="J31" s="320"/>
    </row>
    <row r="32" spans="1:10" x14ac:dyDescent="0.2">
      <c r="B32" s="321"/>
      <c r="D32" s="321"/>
      <c r="F32" s="321"/>
      <c r="H32" s="321"/>
      <c r="J32" s="321"/>
    </row>
    <row r="33" spans="2:10" x14ac:dyDescent="0.2">
      <c r="B33" s="321"/>
      <c r="D33" s="321"/>
      <c r="F33" s="321"/>
      <c r="H33" s="321"/>
      <c r="J33" s="321"/>
    </row>
    <row r="34" spans="2:10" x14ac:dyDescent="0.2">
      <c r="B34" s="322"/>
      <c r="D34" s="322"/>
      <c r="F34" s="322"/>
      <c r="H34" s="322"/>
      <c r="J34" s="322"/>
    </row>
    <row r="37" spans="2:10" x14ac:dyDescent="0.2">
      <c r="B37" s="320"/>
      <c r="D37" s="320"/>
      <c r="F37" s="320"/>
      <c r="H37" s="320"/>
      <c r="J37" s="320"/>
    </row>
    <row r="38" spans="2:10" x14ac:dyDescent="0.2">
      <c r="B38" s="321"/>
      <c r="D38" s="321"/>
      <c r="F38" s="321"/>
      <c r="H38" s="321"/>
      <c r="J38" s="321"/>
    </row>
    <row r="39" spans="2:10" x14ac:dyDescent="0.2">
      <c r="B39" s="321"/>
      <c r="D39" s="321"/>
      <c r="F39" s="321"/>
      <c r="H39" s="321"/>
      <c r="J39" s="321"/>
    </row>
    <row r="40" spans="2:10" x14ac:dyDescent="0.2">
      <c r="B40" s="322"/>
      <c r="D40" s="322"/>
      <c r="F40" s="322"/>
      <c r="H40" s="322"/>
      <c r="J40" s="322"/>
    </row>
  </sheetData>
  <mergeCells count="23">
    <mergeCell ref="B19:J21"/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  <mergeCell ref="J25:J28"/>
    <mergeCell ref="B25:H28"/>
    <mergeCell ref="B37:B40"/>
    <mergeCell ref="D37:D40"/>
    <mergeCell ref="F37:F40"/>
    <mergeCell ref="H37:H40"/>
    <mergeCell ref="J37:J40"/>
    <mergeCell ref="B31:B34"/>
    <mergeCell ref="D31:D34"/>
    <mergeCell ref="F31:F34"/>
    <mergeCell ref="H31:H34"/>
    <mergeCell ref="J31:J34"/>
  </mergeCells>
  <pageMargins left="0.70866141732283472" right="0.70866141732283472" top="0.22" bottom="0.23" header="0" footer="0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44"/>
  <sheetViews>
    <sheetView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baseColWidth="10" defaultRowHeight="12.75" x14ac:dyDescent="0.2"/>
  <cols>
    <col min="1" max="1" width="2.5703125" style="70" customWidth="1"/>
    <col min="2" max="2" width="11.42578125" style="70"/>
    <col min="3" max="3" width="41.28515625" style="70" customWidth="1"/>
    <col min="4" max="15" width="6.140625" style="70" customWidth="1"/>
    <col min="16" max="16384" width="11.42578125" style="70"/>
  </cols>
  <sheetData>
    <row r="1" spans="1:15" ht="18" x14ac:dyDescent="0.25">
      <c r="A1" s="69" t="s">
        <v>204</v>
      </c>
    </row>
    <row r="2" spans="1:15" x14ac:dyDescent="0.2">
      <c r="A2" s="71" t="str">
        <f>'Caratula POA'!C9</f>
        <v xml:space="preserve">Dirección de Tecnologías de la Información </v>
      </c>
    </row>
    <row r="3" spans="1:15" x14ac:dyDescent="0.2">
      <c r="A3" s="71" t="s">
        <v>205</v>
      </c>
    </row>
    <row r="7" spans="1:15" x14ac:dyDescent="0.2">
      <c r="B7" s="73" t="s">
        <v>42</v>
      </c>
      <c r="C7" s="73" t="s">
        <v>43</v>
      </c>
      <c r="D7" s="74"/>
      <c r="E7" s="75"/>
      <c r="F7" s="75"/>
      <c r="G7" s="75"/>
      <c r="H7" s="75"/>
      <c r="I7" s="75" t="s">
        <v>44</v>
      </c>
      <c r="J7" s="75"/>
      <c r="K7" s="75"/>
      <c r="L7" s="75"/>
      <c r="M7" s="75"/>
      <c r="N7" s="75"/>
      <c r="O7" s="76"/>
    </row>
    <row r="8" spans="1:15" x14ac:dyDescent="0.2">
      <c r="B8" s="77"/>
      <c r="C8" s="77"/>
      <c r="D8" s="78" t="s">
        <v>45</v>
      </c>
      <c r="E8" s="78" t="s">
        <v>46</v>
      </c>
      <c r="F8" s="78" t="s">
        <v>47</v>
      </c>
      <c r="G8" s="78" t="s">
        <v>48</v>
      </c>
      <c r="H8" s="78" t="s">
        <v>49</v>
      </c>
      <c r="I8" s="78" t="s">
        <v>50</v>
      </c>
      <c r="J8" s="78" t="s">
        <v>51</v>
      </c>
      <c r="K8" s="78" t="s">
        <v>52</v>
      </c>
      <c r="L8" s="78" t="s">
        <v>53</v>
      </c>
      <c r="M8" s="78" t="s">
        <v>54</v>
      </c>
      <c r="N8" s="78" t="s">
        <v>55</v>
      </c>
      <c r="O8" s="78" t="s">
        <v>56</v>
      </c>
    </row>
    <row r="9" spans="1:15" x14ac:dyDescent="0.2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x14ac:dyDescent="0.2">
      <c r="B10" s="72"/>
      <c r="C10" s="79" t="s">
        <v>58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x14ac:dyDescent="0.2">
      <c r="B11" s="72" t="s">
        <v>57</v>
      </c>
      <c r="C11" s="79" t="str">
        <f>'componentes POA'!D1</f>
        <v>Equipos y software de computo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x14ac:dyDescent="0.2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x14ac:dyDescent="0.2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x14ac:dyDescent="0.2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x14ac:dyDescent="0.2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x14ac:dyDescent="0.2">
      <c r="B16" s="72"/>
      <c r="C16" s="79" t="s">
        <v>59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2:15" x14ac:dyDescent="0.2">
      <c r="B17" s="72" t="s">
        <v>57</v>
      </c>
      <c r="C17" s="79" t="str">
        <f>'componentes POA'!C60:G60</f>
        <v xml:space="preserve">Banda ancha 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2:15" x14ac:dyDescent="0.2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2:15" x14ac:dyDescent="0.2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2:15" x14ac:dyDescent="0.2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2:15" x14ac:dyDescent="0.2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2:15" x14ac:dyDescent="0.2">
      <c r="B22" s="72"/>
      <c r="C22" s="79" t="s">
        <v>60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2:15" x14ac:dyDescent="0.2">
      <c r="B23" s="72" t="s">
        <v>57</v>
      </c>
      <c r="C23" s="79" t="str">
        <f>'componentes POA'!C117:G117</f>
        <v>Reducción de llamadas a celular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5" x14ac:dyDescent="0.2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2:15" x14ac:dyDescent="0.2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2:15" x14ac:dyDescent="0.2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2:15" x14ac:dyDescent="0.2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2:15" x14ac:dyDescent="0.2">
      <c r="B28" s="72"/>
      <c r="C28" s="79" t="s">
        <v>61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2:15" x14ac:dyDescent="0.2">
      <c r="B29" s="72" t="s">
        <v>57</v>
      </c>
      <c r="C29" s="79" t="str">
        <f>'componentes POA'!C174:G174</f>
        <v xml:space="preserve">Actualizaciones de la página institucional 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2:15" x14ac:dyDescent="0.2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2:15" x14ac:dyDescent="0.2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2:15" x14ac:dyDescent="0.2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2:15" x14ac:dyDescent="0.2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2:15" x14ac:dyDescent="0.2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2:15" x14ac:dyDescent="0.2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2:15" x14ac:dyDescent="0.2">
      <c r="B36" s="72"/>
      <c r="C36" s="79" t="s">
        <v>62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2:15" x14ac:dyDescent="0.2">
      <c r="B37" s="72"/>
      <c r="C37" s="72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 x14ac:dyDescent="0.2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2:15" x14ac:dyDescent="0.2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2:15" x14ac:dyDescent="0.2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</row>
    <row r="41" spans="2:15" x14ac:dyDescent="0.2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</row>
    <row r="42" spans="2:15" x14ac:dyDescent="0.2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2:15" x14ac:dyDescent="0.2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2:15" x14ac:dyDescent="0.2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</sheetData>
  <pageMargins left="0.46" right="0.41" top="0.6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A4" sqref="A4"/>
    </sheetView>
  </sheetViews>
  <sheetFormatPr baseColWidth="10" defaultColWidth="11.42578125" defaultRowHeight="15" x14ac:dyDescent="0.25"/>
  <cols>
    <col min="1" max="1" width="3.5703125" customWidth="1"/>
    <col min="2" max="2" width="15.140625" customWidth="1"/>
    <col min="3" max="3" width="33.5703125" customWidth="1"/>
    <col min="4" max="4" width="16.28515625" style="154" customWidth="1"/>
    <col min="5" max="5" width="18.140625" style="154" customWidth="1"/>
    <col min="6" max="6" width="16.140625" style="154" customWidth="1"/>
    <col min="7" max="8" width="16.42578125" style="154" customWidth="1"/>
    <col min="9" max="9" width="15.85546875" style="154" customWidth="1"/>
    <col min="10" max="10" width="16.5703125" style="154" customWidth="1"/>
    <col min="11" max="11" width="18.5703125" style="154" customWidth="1"/>
    <col min="12" max="12" width="18.7109375" style="154" customWidth="1"/>
    <col min="13" max="13" width="16.42578125" style="154" customWidth="1"/>
    <col min="14" max="14" width="17.5703125" style="154" customWidth="1"/>
    <col min="15" max="16" width="16.28515625" style="154" customWidth="1"/>
  </cols>
  <sheetData>
    <row r="1" spans="1:16" ht="20.25" x14ac:dyDescent="0.3">
      <c r="A1" s="153" t="s">
        <v>204</v>
      </c>
    </row>
    <row r="2" spans="1:16" ht="15.75" x14ac:dyDescent="0.25">
      <c r="A2" s="155" t="s">
        <v>116</v>
      </c>
    </row>
    <row r="3" spans="1:16" ht="15.75" x14ac:dyDescent="0.25">
      <c r="A3" s="155" t="s">
        <v>206</v>
      </c>
    </row>
    <row r="6" spans="1:16" ht="15.75" x14ac:dyDescent="0.25">
      <c r="B6" s="156" t="s">
        <v>117</v>
      </c>
      <c r="C6" s="155" t="str">
        <f>'Egresos Ejercidos Reales'!C6</f>
        <v xml:space="preserve">Dirección de Tecnologías de la Información </v>
      </c>
    </row>
    <row r="8" spans="1:16" ht="15.75" x14ac:dyDescent="0.25">
      <c r="B8" s="157" t="s">
        <v>118</v>
      </c>
      <c r="C8" s="158" t="s">
        <v>119</v>
      </c>
      <c r="D8" s="159" t="s">
        <v>24</v>
      </c>
      <c r="E8" s="159" t="s">
        <v>25</v>
      </c>
      <c r="F8" s="159" t="s">
        <v>26</v>
      </c>
      <c r="G8" s="159" t="s">
        <v>27</v>
      </c>
      <c r="H8" s="159" t="s">
        <v>28</v>
      </c>
      <c r="I8" s="159" t="s">
        <v>29</v>
      </c>
      <c r="J8" s="159" t="s">
        <v>30</v>
      </c>
      <c r="K8" s="159" t="s">
        <v>31</v>
      </c>
      <c r="L8" s="159" t="s">
        <v>120</v>
      </c>
      <c r="M8" s="159" t="s">
        <v>32</v>
      </c>
      <c r="N8" s="159" t="s">
        <v>33</v>
      </c>
      <c r="O8" s="159" t="s">
        <v>34</v>
      </c>
      <c r="P8" s="159" t="s">
        <v>23</v>
      </c>
    </row>
    <row r="9" spans="1:16" ht="15.75" x14ac:dyDescent="0.25">
      <c r="B9" s="341" t="s">
        <v>121</v>
      </c>
      <c r="C9" s="342"/>
      <c r="D9" s="160">
        <f>SUM(D10:D14)</f>
        <v>100</v>
      </c>
      <c r="E9" s="160">
        <f t="shared" ref="E9:P9" si="0">SUM(E10:E14)</f>
        <v>0</v>
      </c>
      <c r="F9" s="160">
        <f t="shared" si="0"/>
        <v>0</v>
      </c>
      <c r="G9" s="160">
        <f t="shared" si="0"/>
        <v>0</v>
      </c>
      <c r="H9" s="160">
        <f t="shared" si="0"/>
        <v>0</v>
      </c>
      <c r="I9" s="160">
        <f t="shared" si="0"/>
        <v>0</v>
      </c>
      <c r="J9" s="160">
        <f t="shared" si="0"/>
        <v>0</v>
      </c>
      <c r="K9" s="160">
        <f t="shared" si="0"/>
        <v>0</v>
      </c>
      <c r="L9" s="160">
        <f t="shared" si="0"/>
        <v>0</v>
      </c>
      <c r="M9" s="160">
        <f t="shared" si="0"/>
        <v>0</v>
      </c>
      <c r="N9" s="160">
        <f t="shared" si="0"/>
        <v>0</v>
      </c>
      <c r="O9" s="160">
        <f t="shared" si="0"/>
        <v>0</v>
      </c>
      <c r="P9" s="160">
        <f t="shared" si="0"/>
        <v>100</v>
      </c>
    </row>
    <row r="10" spans="1:16" ht="30.75" x14ac:dyDescent="0.25">
      <c r="B10" s="161">
        <v>1100</v>
      </c>
      <c r="C10" s="162" t="s">
        <v>122</v>
      </c>
      <c r="D10" s="163">
        <v>100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4">
        <f t="shared" ref="P10:P15" si="1">SUM(D10:O10)</f>
        <v>100</v>
      </c>
    </row>
    <row r="11" spans="1:16" ht="30.75" x14ac:dyDescent="0.25">
      <c r="B11" s="161">
        <v>1200</v>
      </c>
      <c r="C11" s="162" t="s">
        <v>123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4">
        <f t="shared" si="1"/>
        <v>0</v>
      </c>
    </row>
    <row r="12" spans="1:16" ht="30.75" x14ac:dyDescent="0.25">
      <c r="B12" s="161">
        <v>1300</v>
      </c>
      <c r="C12" s="162" t="s">
        <v>124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4">
        <f t="shared" si="1"/>
        <v>0</v>
      </c>
    </row>
    <row r="13" spans="1:16" ht="15.75" x14ac:dyDescent="0.25">
      <c r="B13" s="161">
        <v>1400</v>
      </c>
      <c r="C13" s="165" t="s">
        <v>125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4">
        <f t="shared" si="1"/>
        <v>0</v>
      </c>
    </row>
    <row r="14" spans="1:16" ht="30.75" x14ac:dyDescent="0.25">
      <c r="B14" s="161">
        <v>1500</v>
      </c>
      <c r="C14" s="162" t="s">
        <v>126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4">
        <f t="shared" si="1"/>
        <v>0</v>
      </c>
    </row>
    <row r="15" spans="1:16" ht="15.75" x14ac:dyDescent="0.25">
      <c r="B15" s="166"/>
      <c r="C15" s="167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4">
        <f t="shared" si="1"/>
        <v>0</v>
      </c>
    </row>
    <row r="16" spans="1:16" ht="15.75" x14ac:dyDescent="0.25">
      <c r="B16" s="341" t="s">
        <v>127</v>
      </c>
      <c r="C16" s="342"/>
      <c r="D16" s="168">
        <f>SUM(D17:D24)</f>
        <v>0</v>
      </c>
      <c r="E16" s="168">
        <f>SUM(E17:E24)</f>
        <v>0</v>
      </c>
      <c r="F16" s="168">
        <f t="shared" ref="F16:P16" si="2">SUM(F17:F24)</f>
        <v>0</v>
      </c>
      <c r="G16" s="168">
        <f t="shared" si="2"/>
        <v>0</v>
      </c>
      <c r="H16" s="168">
        <f t="shared" si="2"/>
        <v>0</v>
      </c>
      <c r="I16" s="168">
        <f t="shared" si="2"/>
        <v>0</v>
      </c>
      <c r="J16" s="168">
        <f t="shared" si="2"/>
        <v>0</v>
      </c>
      <c r="K16" s="168">
        <f t="shared" si="2"/>
        <v>0</v>
      </c>
      <c r="L16" s="168">
        <f t="shared" si="2"/>
        <v>0</v>
      </c>
      <c r="M16" s="168">
        <f t="shared" si="2"/>
        <v>0</v>
      </c>
      <c r="N16" s="168">
        <f t="shared" si="2"/>
        <v>0</v>
      </c>
      <c r="O16" s="168">
        <f t="shared" si="2"/>
        <v>0</v>
      </c>
      <c r="P16" s="168">
        <f t="shared" si="2"/>
        <v>0</v>
      </c>
    </row>
    <row r="17" spans="2:16" ht="45.75" x14ac:dyDescent="0.25">
      <c r="B17" s="161">
        <v>2100</v>
      </c>
      <c r="C17" s="169" t="s">
        <v>128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4">
        <f t="shared" ref="P17:P25" si="3">SUM(D17:O17)</f>
        <v>0</v>
      </c>
    </row>
    <row r="18" spans="2:16" ht="15.75" x14ac:dyDescent="0.25">
      <c r="B18" s="161">
        <v>2200</v>
      </c>
      <c r="C18" s="165" t="s">
        <v>129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4">
        <f t="shared" si="3"/>
        <v>0</v>
      </c>
    </row>
    <row r="19" spans="2:16" ht="30.75" x14ac:dyDescent="0.25">
      <c r="B19" s="166">
        <v>2400</v>
      </c>
      <c r="C19" s="167" t="s">
        <v>130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4">
        <f t="shared" si="3"/>
        <v>0</v>
      </c>
    </row>
    <row r="20" spans="2:16" ht="30.75" x14ac:dyDescent="0.25">
      <c r="B20" s="166">
        <v>2500</v>
      </c>
      <c r="C20" s="167" t="s">
        <v>131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4">
        <f t="shared" si="3"/>
        <v>0</v>
      </c>
    </row>
    <row r="21" spans="2:16" ht="30.75" x14ac:dyDescent="0.25">
      <c r="B21" s="166">
        <v>2600</v>
      </c>
      <c r="C21" s="167" t="s">
        <v>132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4">
        <f t="shared" si="3"/>
        <v>0</v>
      </c>
    </row>
    <row r="22" spans="2:16" ht="45.75" x14ac:dyDescent="0.25">
      <c r="B22" s="166">
        <v>2700</v>
      </c>
      <c r="C22" s="167" t="s">
        <v>133</v>
      </c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4">
        <f t="shared" si="3"/>
        <v>0</v>
      </c>
    </row>
    <row r="23" spans="2:16" ht="30.75" hidden="1" x14ac:dyDescent="0.25">
      <c r="B23" s="166">
        <v>2800</v>
      </c>
      <c r="C23" s="167" t="s">
        <v>134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4">
        <f t="shared" si="3"/>
        <v>0</v>
      </c>
    </row>
    <row r="24" spans="2:16" ht="30.75" x14ac:dyDescent="0.25">
      <c r="B24" s="166">
        <v>2900</v>
      </c>
      <c r="C24" s="169" t="s">
        <v>135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4">
        <f t="shared" si="3"/>
        <v>0</v>
      </c>
    </row>
    <row r="25" spans="2:16" ht="15.75" x14ac:dyDescent="0.25">
      <c r="B25" s="170"/>
      <c r="C25" s="165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4">
        <f t="shared" si="3"/>
        <v>0</v>
      </c>
    </row>
    <row r="26" spans="2:16" ht="15.75" x14ac:dyDescent="0.25">
      <c r="B26" s="341" t="s">
        <v>136</v>
      </c>
      <c r="C26" s="342"/>
      <c r="D26" s="168">
        <f>SUM(D27:D35)</f>
        <v>0</v>
      </c>
      <c r="E26" s="168">
        <f t="shared" ref="E26:P26" si="4">SUM(E27:E35)</f>
        <v>0</v>
      </c>
      <c r="F26" s="168">
        <f t="shared" si="4"/>
        <v>0</v>
      </c>
      <c r="G26" s="168">
        <f t="shared" si="4"/>
        <v>0</v>
      </c>
      <c r="H26" s="168">
        <f t="shared" si="4"/>
        <v>0</v>
      </c>
      <c r="I26" s="168">
        <f t="shared" si="4"/>
        <v>0</v>
      </c>
      <c r="J26" s="168">
        <f t="shared" si="4"/>
        <v>0</v>
      </c>
      <c r="K26" s="168">
        <f t="shared" si="4"/>
        <v>0</v>
      </c>
      <c r="L26" s="168">
        <f t="shared" si="4"/>
        <v>0</v>
      </c>
      <c r="M26" s="168">
        <f t="shared" si="4"/>
        <v>0</v>
      </c>
      <c r="N26" s="168">
        <f t="shared" si="4"/>
        <v>0</v>
      </c>
      <c r="O26" s="168">
        <f t="shared" si="4"/>
        <v>0</v>
      </c>
      <c r="P26" s="168">
        <f t="shared" si="4"/>
        <v>0</v>
      </c>
    </row>
    <row r="27" spans="2:16" ht="15.75" x14ac:dyDescent="0.25">
      <c r="B27" s="166">
        <v>3100</v>
      </c>
      <c r="C27" s="171" t="s">
        <v>137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4">
        <f t="shared" ref="P27:P47" si="5">SUM(D27:O27)</f>
        <v>0</v>
      </c>
    </row>
    <row r="28" spans="2:16" ht="15.75" x14ac:dyDescent="0.25">
      <c r="B28" s="166">
        <v>3200</v>
      </c>
      <c r="C28" s="172" t="s">
        <v>138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4">
        <f t="shared" si="5"/>
        <v>0</v>
      </c>
    </row>
    <row r="29" spans="2:16" ht="45.75" x14ac:dyDescent="0.25">
      <c r="B29" s="166">
        <v>3300</v>
      </c>
      <c r="C29" s="167" t="s">
        <v>139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4">
        <f t="shared" si="5"/>
        <v>0</v>
      </c>
    </row>
    <row r="30" spans="2:16" ht="30.75" x14ac:dyDescent="0.25">
      <c r="B30" s="166">
        <v>3400</v>
      </c>
      <c r="C30" s="167" t="s">
        <v>140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4">
        <f t="shared" si="5"/>
        <v>0</v>
      </c>
    </row>
    <row r="31" spans="2:16" ht="45.75" x14ac:dyDescent="0.25">
      <c r="B31" s="166">
        <v>3500</v>
      </c>
      <c r="C31" s="167" t="s">
        <v>141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4">
        <f t="shared" si="5"/>
        <v>0</v>
      </c>
    </row>
    <row r="32" spans="2:16" ht="30.75" x14ac:dyDescent="0.25">
      <c r="B32" s="166">
        <v>3600</v>
      </c>
      <c r="C32" s="167" t="s">
        <v>142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4">
        <f t="shared" si="5"/>
        <v>0</v>
      </c>
    </row>
    <row r="33" spans="2:16" ht="15.75" x14ac:dyDescent="0.25">
      <c r="B33" s="166">
        <v>3700</v>
      </c>
      <c r="C33" s="172" t="s">
        <v>143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4">
        <f t="shared" si="5"/>
        <v>0</v>
      </c>
    </row>
    <row r="34" spans="2:16" ht="15.75" x14ac:dyDescent="0.25">
      <c r="B34" s="166">
        <v>3800</v>
      </c>
      <c r="C34" s="172" t="s">
        <v>144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4">
        <f t="shared" si="5"/>
        <v>0</v>
      </c>
    </row>
    <row r="35" spans="2:16" ht="15.75" x14ac:dyDescent="0.25">
      <c r="B35" s="166">
        <v>3900</v>
      </c>
      <c r="C35" s="172" t="s">
        <v>145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4">
        <f t="shared" si="5"/>
        <v>0</v>
      </c>
    </row>
    <row r="36" spans="2:16" ht="15.75" hidden="1" x14ac:dyDescent="0.25">
      <c r="B36" s="173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6"/>
      <c r="O36" s="176"/>
      <c r="P36" s="164">
        <f t="shared" si="5"/>
        <v>0</v>
      </c>
    </row>
    <row r="37" spans="2:16" ht="15.75" hidden="1" x14ac:dyDescent="0.25">
      <c r="B37" s="341" t="s">
        <v>146</v>
      </c>
      <c r="C37" s="343"/>
      <c r="D37" s="343"/>
      <c r="E37" s="342"/>
      <c r="F37" s="177"/>
      <c r="G37" s="177"/>
      <c r="H37" s="177"/>
      <c r="I37" s="177"/>
      <c r="J37" s="177"/>
      <c r="K37" s="177"/>
      <c r="L37" s="177"/>
      <c r="M37" s="177"/>
      <c r="N37" s="178"/>
      <c r="O37" s="178"/>
      <c r="P37" s="164">
        <f t="shared" si="5"/>
        <v>0</v>
      </c>
    </row>
    <row r="38" spans="2:16" ht="30.75" hidden="1" x14ac:dyDescent="0.25">
      <c r="B38" s="166">
        <v>4100</v>
      </c>
      <c r="C38" s="167" t="s">
        <v>147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64">
        <f t="shared" si="5"/>
        <v>0</v>
      </c>
    </row>
    <row r="39" spans="2:16" ht="30.75" hidden="1" x14ac:dyDescent="0.25">
      <c r="B39" s="166">
        <v>4200</v>
      </c>
      <c r="C39" s="167" t="s">
        <v>148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64">
        <f t="shared" si="5"/>
        <v>0</v>
      </c>
    </row>
    <row r="40" spans="2:16" ht="15.75" hidden="1" x14ac:dyDescent="0.25">
      <c r="B40" s="166">
        <v>4300</v>
      </c>
      <c r="C40" s="172" t="s">
        <v>149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64">
        <f t="shared" si="5"/>
        <v>0</v>
      </c>
    </row>
    <row r="41" spans="2:16" ht="15.75" hidden="1" x14ac:dyDescent="0.25">
      <c r="B41" s="166">
        <v>4400</v>
      </c>
      <c r="C41" s="172" t="s">
        <v>150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64">
        <f t="shared" si="5"/>
        <v>0</v>
      </c>
    </row>
    <row r="42" spans="2:16" ht="15.75" hidden="1" x14ac:dyDescent="0.25">
      <c r="B42" s="166">
        <v>4500</v>
      </c>
      <c r="C42" s="172" t="s">
        <v>151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64">
        <f t="shared" si="5"/>
        <v>0</v>
      </c>
    </row>
    <row r="43" spans="2:16" ht="30.75" hidden="1" x14ac:dyDescent="0.25">
      <c r="B43" s="166">
        <v>4600</v>
      </c>
      <c r="C43" s="167" t="s">
        <v>152</v>
      </c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64">
        <f t="shared" si="5"/>
        <v>0</v>
      </c>
    </row>
    <row r="44" spans="2:16" ht="30.75" hidden="1" x14ac:dyDescent="0.25">
      <c r="B44" s="166">
        <v>4700</v>
      </c>
      <c r="C44" s="167" t="s">
        <v>153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64">
        <f t="shared" si="5"/>
        <v>0</v>
      </c>
    </row>
    <row r="45" spans="2:16" ht="15.75" hidden="1" x14ac:dyDescent="0.25">
      <c r="B45" s="166">
        <v>4800</v>
      </c>
      <c r="C45" s="172" t="s">
        <v>154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64">
        <f t="shared" si="5"/>
        <v>0</v>
      </c>
    </row>
    <row r="46" spans="2:16" ht="15.75" hidden="1" x14ac:dyDescent="0.25">
      <c r="B46" s="166">
        <v>4900</v>
      </c>
      <c r="C46" s="172" t="s">
        <v>155</v>
      </c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64">
        <f t="shared" si="5"/>
        <v>0</v>
      </c>
    </row>
    <row r="47" spans="2:16" ht="15.75" x14ac:dyDescent="0.25">
      <c r="B47" s="174"/>
      <c r="C47" s="174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64">
        <f t="shared" si="5"/>
        <v>0</v>
      </c>
    </row>
    <row r="48" spans="2:16" ht="15.75" x14ac:dyDescent="0.25">
      <c r="B48" s="179" t="s">
        <v>156</v>
      </c>
      <c r="C48" s="180"/>
      <c r="D48" s="168">
        <f>SUM(D49:D57)</f>
        <v>0</v>
      </c>
      <c r="E48" s="168">
        <f t="shared" ref="E48:P48" si="6">SUM(E49:E57)</f>
        <v>0</v>
      </c>
      <c r="F48" s="168">
        <f t="shared" si="6"/>
        <v>0</v>
      </c>
      <c r="G48" s="168">
        <f t="shared" si="6"/>
        <v>0</v>
      </c>
      <c r="H48" s="168">
        <f t="shared" si="6"/>
        <v>0</v>
      </c>
      <c r="I48" s="168">
        <f t="shared" si="6"/>
        <v>0</v>
      </c>
      <c r="J48" s="168">
        <f t="shared" si="6"/>
        <v>0</v>
      </c>
      <c r="K48" s="168">
        <f t="shared" si="6"/>
        <v>0</v>
      </c>
      <c r="L48" s="168">
        <f t="shared" si="6"/>
        <v>0</v>
      </c>
      <c r="M48" s="168">
        <f t="shared" si="6"/>
        <v>0</v>
      </c>
      <c r="N48" s="168">
        <f t="shared" si="6"/>
        <v>0</v>
      </c>
      <c r="O48" s="168">
        <f t="shared" si="6"/>
        <v>0</v>
      </c>
      <c r="P48" s="168">
        <f t="shared" si="6"/>
        <v>0</v>
      </c>
    </row>
    <row r="49" spans="2:16" ht="30.75" x14ac:dyDescent="0.25">
      <c r="B49" s="166">
        <v>5100</v>
      </c>
      <c r="C49" s="167" t="s">
        <v>157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4">
        <f t="shared" ref="P49:P58" si="7">SUM(D49:O49)</f>
        <v>0</v>
      </c>
    </row>
    <row r="50" spans="2:16" ht="30.75" x14ac:dyDescent="0.25">
      <c r="B50" s="166">
        <v>5200</v>
      </c>
      <c r="C50" s="167" t="s">
        <v>158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4">
        <f t="shared" si="7"/>
        <v>0</v>
      </c>
    </row>
    <row r="51" spans="2:16" ht="30.75" x14ac:dyDescent="0.25">
      <c r="B51" s="166">
        <v>5300</v>
      </c>
      <c r="C51" s="167" t="s">
        <v>159</v>
      </c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4">
        <f t="shared" si="7"/>
        <v>0</v>
      </c>
    </row>
    <row r="52" spans="2:16" ht="30.75" x14ac:dyDescent="0.25">
      <c r="B52" s="166">
        <v>5400</v>
      </c>
      <c r="C52" s="167" t="s">
        <v>160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4">
        <f t="shared" si="7"/>
        <v>0</v>
      </c>
    </row>
    <row r="53" spans="2:16" ht="15.75" x14ac:dyDescent="0.25">
      <c r="B53" s="166">
        <v>5500</v>
      </c>
      <c r="C53" s="172" t="s">
        <v>161</v>
      </c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4">
        <f t="shared" si="7"/>
        <v>0</v>
      </c>
    </row>
    <row r="54" spans="2:16" ht="30.75" x14ac:dyDescent="0.25">
      <c r="B54" s="166">
        <v>5600</v>
      </c>
      <c r="C54" s="167" t="s">
        <v>162</v>
      </c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4">
        <f t="shared" si="7"/>
        <v>0</v>
      </c>
    </row>
    <row r="55" spans="2:16" ht="15.75" hidden="1" x14ac:dyDescent="0.25">
      <c r="B55" s="166">
        <v>5700</v>
      </c>
      <c r="C55" s="172" t="s">
        <v>163</v>
      </c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4">
        <f t="shared" si="7"/>
        <v>0</v>
      </c>
    </row>
    <row r="56" spans="2:16" ht="15.75" hidden="1" x14ac:dyDescent="0.25">
      <c r="B56" s="166">
        <v>5800</v>
      </c>
      <c r="C56" s="172" t="s">
        <v>164</v>
      </c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4">
        <f t="shared" si="7"/>
        <v>0</v>
      </c>
    </row>
    <row r="57" spans="2:16" ht="15.75" x14ac:dyDescent="0.25">
      <c r="B57" s="166">
        <v>5900</v>
      </c>
      <c r="C57" s="172" t="s">
        <v>165</v>
      </c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4">
        <f t="shared" si="7"/>
        <v>0</v>
      </c>
    </row>
    <row r="58" spans="2:16" ht="15.75" x14ac:dyDescent="0.25">
      <c r="B58" s="174"/>
      <c r="C58" s="174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64">
        <f t="shared" si="7"/>
        <v>0</v>
      </c>
    </row>
    <row r="59" spans="2:16" ht="15.75" x14ac:dyDescent="0.25">
      <c r="B59" s="341" t="s">
        <v>166</v>
      </c>
      <c r="C59" s="342"/>
      <c r="D59" s="168">
        <f>SUM(D60)</f>
        <v>0</v>
      </c>
      <c r="E59" s="168">
        <f t="shared" ref="E59:P59" si="8">SUM(E60)</f>
        <v>0</v>
      </c>
      <c r="F59" s="168">
        <f t="shared" si="8"/>
        <v>0</v>
      </c>
      <c r="G59" s="168">
        <f t="shared" si="8"/>
        <v>0</v>
      </c>
      <c r="H59" s="168">
        <f t="shared" si="8"/>
        <v>0</v>
      </c>
      <c r="I59" s="168">
        <f t="shared" si="8"/>
        <v>0</v>
      </c>
      <c r="J59" s="168">
        <f t="shared" si="8"/>
        <v>0</v>
      </c>
      <c r="K59" s="168">
        <f t="shared" si="8"/>
        <v>0</v>
      </c>
      <c r="L59" s="168">
        <f t="shared" si="8"/>
        <v>0</v>
      </c>
      <c r="M59" s="168">
        <f t="shared" si="8"/>
        <v>0</v>
      </c>
      <c r="N59" s="168">
        <f t="shared" si="8"/>
        <v>0</v>
      </c>
      <c r="O59" s="168">
        <f t="shared" si="8"/>
        <v>0</v>
      </c>
      <c r="P59" s="168">
        <f t="shared" si="8"/>
        <v>0</v>
      </c>
    </row>
    <row r="60" spans="2:16" ht="30.75" x14ac:dyDescent="0.25">
      <c r="B60" s="166">
        <v>6100</v>
      </c>
      <c r="C60" s="167" t="s">
        <v>167</v>
      </c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4">
        <f>SUM(D60:O60)</f>
        <v>0</v>
      </c>
    </row>
    <row r="61" spans="2:16" ht="15.75" x14ac:dyDescent="0.25">
      <c r="B61" s="173"/>
      <c r="C61" s="174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64">
        <f>SUM(D61:O61)</f>
        <v>0</v>
      </c>
    </row>
    <row r="62" spans="2:16" ht="15.75" x14ac:dyDescent="0.25">
      <c r="B62" s="174"/>
      <c r="C62" s="174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64">
        <f>SUM(D62:O62)</f>
        <v>0</v>
      </c>
    </row>
    <row r="63" spans="2:16" ht="15.75" x14ac:dyDescent="0.25">
      <c r="B63" s="341" t="s">
        <v>168</v>
      </c>
      <c r="C63" s="342"/>
      <c r="D63" s="168">
        <f>D59+D48+D26+D16+D9</f>
        <v>100</v>
      </c>
      <c r="E63" s="168">
        <f t="shared" ref="E63:P63" si="9">E59+E48+E26+E16+E9</f>
        <v>0</v>
      </c>
      <c r="F63" s="168">
        <f t="shared" si="9"/>
        <v>0</v>
      </c>
      <c r="G63" s="168">
        <f t="shared" si="9"/>
        <v>0</v>
      </c>
      <c r="H63" s="168">
        <f>H59+H48+H26+H16+H9</f>
        <v>0</v>
      </c>
      <c r="I63" s="168">
        <f t="shared" si="9"/>
        <v>0</v>
      </c>
      <c r="J63" s="168">
        <f t="shared" si="9"/>
        <v>0</v>
      </c>
      <c r="K63" s="168">
        <f t="shared" si="9"/>
        <v>0</v>
      </c>
      <c r="L63" s="168">
        <f t="shared" si="9"/>
        <v>0</v>
      </c>
      <c r="M63" s="168">
        <f t="shared" si="9"/>
        <v>0</v>
      </c>
      <c r="N63" s="168">
        <f t="shared" si="9"/>
        <v>0</v>
      </c>
      <c r="O63" s="168">
        <f t="shared" si="9"/>
        <v>0</v>
      </c>
      <c r="P63" s="168">
        <f t="shared" si="9"/>
        <v>100</v>
      </c>
    </row>
    <row r="87" ht="30.75" customHeight="1" x14ac:dyDescent="0.25"/>
    <row r="90" ht="30.75" hidden="1" customHeight="1" x14ac:dyDescent="0.25"/>
    <row r="103" ht="15.75" hidden="1" customHeight="1" x14ac:dyDescent="0.25"/>
    <row r="104" ht="15.75" hidden="1" customHeight="1" x14ac:dyDescent="0.25"/>
    <row r="105" ht="30.75" hidden="1" customHeight="1" x14ac:dyDescent="0.25"/>
    <row r="106" ht="30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10" ht="30.75" hidden="1" customHeight="1" x14ac:dyDescent="0.25"/>
    <row r="111" ht="30.75" hidden="1" customHeight="1" x14ac:dyDescent="0.25"/>
    <row r="112" ht="15.75" hidden="1" customHeight="1" x14ac:dyDescent="0.25"/>
    <row r="113" ht="15.75" hidden="1" customHeight="1" x14ac:dyDescent="0.25"/>
    <row r="122" ht="15.75" hidden="1" customHeight="1" x14ac:dyDescent="0.25"/>
    <row r="123" ht="15.75" hidden="1" customHeight="1" x14ac:dyDescent="0.25"/>
    <row r="159" ht="30.75" customHeight="1" x14ac:dyDescent="0.25"/>
    <row r="162" ht="30.75" hidden="1" customHeight="1" x14ac:dyDescent="0.25"/>
    <row r="175" ht="15.75" hidden="1" customHeight="1" x14ac:dyDescent="0.25"/>
    <row r="176" ht="15.75" hidden="1" customHeight="1" x14ac:dyDescent="0.25"/>
    <row r="177" ht="30.75" hidden="1" customHeight="1" x14ac:dyDescent="0.25"/>
    <row r="178" ht="30.75" hidden="1" customHeight="1" x14ac:dyDescent="0.25"/>
    <row r="179" ht="15.75" hidden="1" customHeight="1" x14ac:dyDescent="0.25"/>
    <row r="180" ht="15.75" hidden="1" customHeight="1" x14ac:dyDescent="0.25"/>
    <row r="181" ht="15.75" hidden="1" customHeight="1" x14ac:dyDescent="0.25"/>
    <row r="182" ht="30.75" hidden="1" customHeight="1" x14ac:dyDescent="0.25"/>
    <row r="183" ht="30.75" hidden="1" customHeight="1" x14ac:dyDescent="0.25"/>
    <row r="184" ht="15.75" hidden="1" customHeight="1" x14ac:dyDescent="0.25"/>
    <row r="185" ht="15.75" hidden="1" customHeight="1" x14ac:dyDescent="0.25"/>
    <row r="194" ht="15.75" hidden="1" customHeight="1" x14ac:dyDescent="0.25"/>
    <row r="195" ht="15.75" hidden="1" customHeight="1" x14ac:dyDescent="0.25"/>
    <row r="231" ht="30.75" customHeight="1" x14ac:dyDescent="0.25"/>
    <row r="234" ht="30.75" hidden="1" customHeight="1" x14ac:dyDescent="0.25"/>
    <row r="247" ht="15.75" hidden="1" customHeight="1" x14ac:dyDescent="0.25"/>
    <row r="248" ht="15.75" hidden="1" customHeight="1" x14ac:dyDescent="0.25"/>
    <row r="249" ht="30.75" hidden="1" customHeight="1" x14ac:dyDescent="0.25"/>
    <row r="250" ht="30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30.75" hidden="1" customHeight="1" x14ac:dyDescent="0.25"/>
    <row r="255" ht="30.75" hidden="1" customHeight="1" x14ac:dyDescent="0.25"/>
    <row r="256" ht="15.75" hidden="1" customHeight="1" x14ac:dyDescent="0.25"/>
    <row r="257" ht="15.75" hidden="1" customHeight="1" x14ac:dyDescent="0.25"/>
    <row r="266" ht="15.75" hidden="1" customHeight="1" x14ac:dyDescent="0.25"/>
    <row r="267" ht="15.75" hidden="1" customHeight="1" x14ac:dyDescent="0.25"/>
    <row r="303" ht="30.75" customHeight="1" x14ac:dyDescent="0.25"/>
    <row r="306" ht="30.75" hidden="1" customHeight="1" x14ac:dyDescent="0.25"/>
    <row r="319" ht="15.75" hidden="1" customHeight="1" x14ac:dyDescent="0.25"/>
    <row r="320" ht="15.75" hidden="1" customHeight="1" x14ac:dyDescent="0.25"/>
    <row r="321" ht="30.75" hidden="1" customHeight="1" x14ac:dyDescent="0.25"/>
    <row r="322" ht="30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30.75" hidden="1" customHeight="1" x14ac:dyDescent="0.25"/>
    <row r="327" ht="30.75" hidden="1" customHeight="1" x14ac:dyDescent="0.25"/>
    <row r="328" ht="15.75" hidden="1" customHeight="1" x14ac:dyDescent="0.25"/>
    <row r="329" ht="15.75" hidden="1" customHeight="1" x14ac:dyDescent="0.25"/>
    <row r="338" ht="15.75" hidden="1" customHeight="1" x14ac:dyDescent="0.25"/>
    <row r="339" ht="15.75" hidden="1" customHeight="1" x14ac:dyDescent="0.25"/>
    <row r="375" ht="30.75" customHeight="1" x14ac:dyDescent="0.25"/>
    <row r="378" ht="30.75" hidden="1" customHeight="1" x14ac:dyDescent="0.25"/>
    <row r="391" ht="15.75" hidden="1" customHeight="1" x14ac:dyDescent="0.25"/>
    <row r="392" ht="15.75" hidden="1" customHeight="1" x14ac:dyDescent="0.25"/>
    <row r="393" ht="30.75" hidden="1" customHeight="1" x14ac:dyDescent="0.25"/>
    <row r="394" ht="30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30.75" hidden="1" customHeight="1" x14ac:dyDescent="0.25"/>
    <row r="399" ht="30.75" hidden="1" customHeight="1" x14ac:dyDescent="0.25"/>
    <row r="400" ht="15.75" hidden="1" customHeight="1" x14ac:dyDescent="0.25"/>
    <row r="401" ht="15.75" hidden="1" customHeight="1" x14ac:dyDescent="0.25"/>
    <row r="410" ht="15.75" hidden="1" customHeight="1" x14ac:dyDescent="0.25"/>
    <row r="411" ht="15.75" hidden="1" customHeight="1" x14ac:dyDescent="0.25"/>
  </sheetData>
  <sheetProtection algorithmName="SHA-512" hashValue="vGF7rNessn/I5T5TvA8JI4DdgTgspXkwFqKZ2uyiDMV2Aufi0KMp4z4r+Hds0rpe567Ywl2y/Kp3C2w5WM/y+w==" saltValue="evbrRMu3mCBhOnpLOLh03A==" spinCount="100000"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39370078740157483" right="0.39370078740157483" top="0.39370078740157483" bottom="0.39370078740157483" header="0.31496062992125984" footer="0.31496062992125984"/>
  <pageSetup scale="4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baseColWidth="10" defaultColWidth="11.42578125" defaultRowHeight="15" x14ac:dyDescent="0.25"/>
  <cols>
    <col min="1" max="1" width="3.5703125" customWidth="1"/>
    <col min="2" max="2" width="15.28515625" customWidth="1"/>
    <col min="3" max="3" width="33.5703125" customWidth="1"/>
    <col min="4" max="4" width="16.28515625" style="154" customWidth="1"/>
    <col min="5" max="5" width="18.140625" style="154" customWidth="1"/>
    <col min="6" max="6" width="16.140625" style="154" customWidth="1"/>
    <col min="7" max="8" width="16.42578125" style="154" customWidth="1"/>
    <col min="9" max="9" width="15.85546875" style="154" customWidth="1"/>
    <col min="10" max="10" width="16.5703125" style="154" customWidth="1"/>
    <col min="11" max="11" width="18.5703125" style="154" customWidth="1"/>
    <col min="12" max="12" width="18.7109375" style="154" customWidth="1"/>
    <col min="13" max="13" width="16.42578125" style="154" customWidth="1"/>
    <col min="14" max="14" width="17.5703125" style="154" customWidth="1"/>
    <col min="15" max="16" width="16.28515625" style="154" customWidth="1"/>
  </cols>
  <sheetData>
    <row r="1" spans="1:16" ht="20.25" x14ac:dyDescent="0.3">
      <c r="A1" s="153" t="s">
        <v>204</v>
      </c>
    </row>
    <row r="2" spans="1:16" ht="15.75" x14ac:dyDescent="0.25">
      <c r="A2" s="155" t="s">
        <v>116</v>
      </c>
    </row>
    <row r="3" spans="1:16" ht="15.75" x14ac:dyDescent="0.25">
      <c r="A3" s="155" t="s">
        <v>207</v>
      </c>
    </row>
    <row r="6" spans="1:16" ht="15.75" x14ac:dyDescent="0.25">
      <c r="B6" s="156" t="s">
        <v>117</v>
      </c>
      <c r="C6" s="155" t="str">
        <f>'Caratula POA'!C9</f>
        <v xml:space="preserve">Dirección de Tecnologías de la Información </v>
      </c>
    </row>
    <row r="8" spans="1:16" ht="15.75" x14ac:dyDescent="0.25">
      <c r="B8" s="157" t="s">
        <v>118</v>
      </c>
      <c r="C8" s="158" t="s">
        <v>119</v>
      </c>
      <c r="D8" s="159" t="s">
        <v>24</v>
      </c>
      <c r="E8" s="159" t="s">
        <v>25</v>
      </c>
      <c r="F8" s="159" t="s">
        <v>26</v>
      </c>
      <c r="G8" s="159" t="s">
        <v>27</v>
      </c>
      <c r="H8" s="159" t="s">
        <v>28</v>
      </c>
      <c r="I8" s="159" t="s">
        <v>29</v>
      </c>
      <c r="J8" s="159" t="s">
        <v>30</v>
      </c>
      <c r="K8" s="159" t="s">
        <v>31</v>
      </c>
      <c r="L8" s="159" t="s">
        <v>120</v>
      </c>
      <c r="M8" s="159" t="s">
        <v>32</v>
      </c>
      <c r="N8" s="159" t="s">
        <v>33</v>
      </c>
      <c r="O8" s="159" t="s">
        <v>34</v>
      </c>
      <c r="P8" s="159" t="s">
        <v>23</v>
      </c>
    </row>
    <row r="9" spans="1:16" ht="15.75" x14ac:dyDescent="0.25">
      <c r="B9" s="341" t="s">
        <v>121</v>
      </c>
      <c r="C9" s="342"/>
      <c r="D9" s="160">
        <f>SUM(D10:D14)</f>
        <v>100</v>
      </c>
      <c r="E9" s="160">
        <f t="shared" ref="E9:P9" si="0">SUM(E10:E14)</f>
        <v>0</v>
      </c>
      <c r="F9" s="160">
        <f t="shared" si="0"/>
        <v>0</v>
      </c>
      <c r="G9" s="160">
        <f t="shared" si="0"/>
        <v>0</v>
      </c>
      <c r="H9" s="160">
        <f t="shared" si="0"/>
        <v>0</v>
      </c>
      <c r="I9" s="160">
        <f t="shared" si="0"/>
        <v>0</v>
      </c>
      <c r="J9" s="160">
        <f t="shared" si="0"/>
        <v>0</v>
      </c>
      <c r="K9" s="160">
        <f t="shared" si="0"/>
        <v>0</v>
      </c>
      <c r="L9" s="160">
        <f t="shared" si="0"/>
        <v>0</v>
      </c>
      <c r="M9" s="160">
        <f t="shared" si="0"/>
        <v>0</v>
      </c>
      <c r="N9" s="160">
        <f t="shared" si="0"/>
        <v>0</v>
      </c>
      <c r="O9" s="160">
        <f t="shared" si="0"/>
        <v>0</v>
      </c>
      <c r="P9" s="160">
        <f t="shared" si="0"/>
        <v>100</v>
      </c>
    </row>
    <row r="10" spans="1:16" ht="30.75" x14ac:dyDescent="0.25">
      <c r="B10" s="171" t="s">
        <v>169</v>
      </c>
      <c r="C10" s="162" t="s">
        <v>122</v>
      </c>
      <c r="D10" s="163">
        <v>100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4">
        <f t="shared" ref="P10:P15" si="1">SUM(D10:O10)</f>
        <v>100</v>
      </c>
    </row>
    <row r="11" spans="1:16" ht="30.75" x14ac:dyDescent="0.25">
      <c r="B11" s="171" t="s">
        <v>170</v>
      </c>
      <c r="C11" s="162" t="s">
        <v>123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4">
        <f t="shared" si="1"/>
        <v>0</v>
      </c>
    </row>
    <row r="12" spans="1:16" ht="30.75" x14ac:dyDescent="0.25">
      <c r="B12" s="171" t="s">
        <v>171</v>
      </c>
      <c r="C12" s="162" t="s">
        <v>124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4">
        <f t="shared" si="1"/>
        <v>0</v>
      </c>
    </row>
    <row r="13" spans="1:16" ht="15.75" x14ac:dyDescent="0.25">
      <c r="B13" s="171" t="s">
        <v>172</v>
      </c>
      <c r="C13" s="165" t="s">
        <v>125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4">
        <f t="shared" si="1"/>
        <v>0</v>
      </c>
    </row>
    <row r="14" spans="1:16" ht="30.75" x14ac:dyDescent="0.25">
      <c r="B14" s="171" t="s">
        <v>173</v>
      </c>
      <c r="C14" s="162" t="s">
        <v>126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4">
        <f t="shared" si="1"/>
        <v>0</v>
      </c>
    </row>
    <row r="15" spans="1:16" ht="15.75" x14ac:dyDescent="0.25">
      <c r="B15" s="166"/>
      <c r="C15" s="167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4">
        <f t="shared" si="1"/>
        <v>0</v>
      </c>
    </row>
    <row r="16" spans="1:16" ht="15.75" x14ac:dyDescent="0.25">
      <c r="B16" s="341" t="s">
        <v>127</v>
      </c>
      <c r="C16" s="342"/>
      <c r="D16" s="168">
        <f>SUM(D17:D24)</f>
        <v>0</v>
      </c>
      <c r="E16" s="168">
        <f>SUM(E17:E24)</f>
        <v>0</v>
      </c>
      <c r="F16" s="168">
        <f t="shared" ref="F16:P16" si="2">SUM(F17:F24)</f>
        <v>0</v>
      </c>
      <c r="G16" s="168">
        <f t="shared" si="2"/>
        <v>0</v>
      </c>
      <c r="H16" s="168">
        <f t="shared" si="2"/>
        <v>0</v>
      </c>
      <c r="I16" s="168">
        <f t="shared" si="2"/>
        <v>0</v>
      </c>
      <c r="J16" s="168">
        <f t="shared" si="2"/>
        <v>0</v>
      </c>
      <c r="K16" s="168">
        <f t="shared" si="2"/>
        <v>0</v>
      </c>
      <c r="L16" s="168">
        <f t="shared" si="2"/>
        <v>0</v>
      </c>
      <c r="M16" s="168">
        <f t="shared" si="2"/>
        <v>0</v>
      </c>
      <c r="N16" s="168">
        <f t="shared" si="2"/>
        <v>0</v>
      </c>
      <c r="O16" s="168">
        <f t="shared" si="2"/>
        <v>0</v>
      </c>
      <c r="P16" s="168">
        <f t="shared" si="2"/>
        <v>0</v>
      </c>
    </row>
    <row r="17" spans="2:16" ht="45.75" x14ac:dyDescent="0.25">
      <c r="B17" s="171" t="s">
        <v>174</v>
      </c>
      <c r="C17" s="169" t="s">
        <v>128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4">
        <f t="shared" ref="P17:P25" si="3">SUM(D17:O17)</f>
        <v>0</v>
      </c>
    </row>
    <row r="18" spans="2:16" ht="15.75" x14ac:dyDescent="0.25">
      <c r="B18" s="171" t="s">
        <v>175</v>
      </c>
      <c r="C18" s="165" t="s">
        <v>129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4">
        <f t="shared" si="3"/>
        <v>0</v>
      </c>
    </row>
    <row r="19" spans="2:16" ht="30.75" x14ac:dyDescent="0.25">
      <c r="B19" s="171" t="s">
        <v>176</v>
      </c>
      <c r="C19" s="167" t="s">
        <v>130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4">
        <f t="shared" si="3"/>
        <v>0</v>
      </c>
    </row>
    <row r="20" spans="2:16" ht="30.75" x14ac:dyDescent="0.25">
      <c r="B20" s="171" t="s">
        <v>177</v>
      </c>
      <c r="C20" s="167" t="s">
        <v>131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4">
        <f t="shared" si="3"/>
        <v>0</v>
      </c>
    </row>
    <row r="21" spans="2:16" ht="30.75" x14ac:dyDescent="0.25">
      <c r="B21" s="171" t="s">
        <v>178</v>
      </c>
      <c r="C21" s="167" t="s">
        <v>132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4">
        <f t="shared" si="3"/>
        <v>0</v>
      </c>
    </row>
    <row r="22" spans="2:16" ht="45.75" x14ac:dyDescent="0.25">
      <c r="B22" s="171" t="s">
        <v>179</v>
      </c>
      <c r="C22" s="167" t="s">
        <v>133</v>
      </c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4">
        <f t="shared" si="3"/>
        <v>0</v>
      </c>
    </row>
    <row r="23" spans="2:16" ht="30.75" hidden="1" x14ac:dyDescent="0.25">
      <c r="B23" s="171">
        <v>2800</v>
      </c>
      <c r="C23" s="167" t="s">
        <v>134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4">
        <f t="shared" si="3"/>
        <v>0</v>
      </c>
    </row>
    <row r="24" spans="2:16" ht="30.75" x14ac:dyDescent="0.25">
      <c r="B24" s="171" t="s">
        <v>180</v>
      </c>
      <c r="C24" s="169" t="s">
        <v>135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4">
        <f t="shared" si="3"/>
        <v>0</v>
      </c>
    </row>
    <row r="25" spans="2:16" ht="15.75" x14ac:dyDescent="0.25">
      <c r="B25" s="170"/>
      <c r="C25" s="165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4">
        <f t="shared" si="3"/>
        <v>0</v>
      </c>
    </row>
    <row r="26" spans="2:16" ht="15.75" x14ac:dyDescent="0.25">
      <c r="B26" s="341" t="s">
        <v>136</v>
      </c>
      <c r="C26" s="342"/>
      <c r="D26" s="168">
        <f>SUM(D27:D35)</f>
        <v>0</v>
      </c>
      <c r="E26" s="168">
        <f t="shared" ref="E26:P26" si="4">SUM(E27:E35)</f>
        <v>0</v>
      </c>
      <c r="F26" s="168">
        <f t="shared" si="4"/>
        <v>0</v>
      </c>
      <c r="G26" s="168">
        <f t="shared" si="4"/>
        <v>0</v>
      </c>
      <c r="H26" s="168">
        <f t="shared" si="4"/>
        <v>0</v>
      </c>
      <c r="I26" s="168">
        <f t="shared" si="4"/>
        <v>0</v>
      </c>
      <c r="J26" s="168">
        <f t="shared" si="4"/>
        <v>0</v>
      </c>
      <c r="K26" s="168">
        <f t="shared" si="4"/>
        <v>0</v>
      </c>
      <c r="L26" s="168">
        <f t="shared" si="4"/>
        <v>0</v>
      </c>
      <c r="M26" s="168">
        <f t="shared" si="4"/>
        <v>0</v>
      </c>
      <c r="N26" s="168">
        <f t="shared" si="4"/>
        <v>0</v>
      </c>
      <c r="O26" s="168">
        <f t="shared" si="4"/>
        <v>0</v>
      </c>
      <c r="P26" s="168">
        <f t="shared" si="4"/>
        <v>0</v>
      </c>
    </row>
    <row r="27" spans="2:16" ht="15.75" x14ac:dyDescent="0.25">
      <c r="B27" s="171" t="s">
        <v>181</v>
      </c>
      <c r="C27" s="171" t="s">
        <v>137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4">
        <f t="shared" ref="P27:P47" si="5">SUM(D27:O27)</f>
        <v>0</v>
      </c>
    </row>
    <row r="28" spans="2:16" ht="15.75" x14ac:dyDescent="0.25">
      <c r="B28" s="171" t="s">
        <v>182</v>
      </c>
      <c r="C28" s="172" t="s">
        <v>138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4">
        <f t="shared" si="5"/>
        <v>0</v>
      </c>
    </row>
    <row r="29" spans="2:16" ht="45.75" x14ac:dyDescent="0.25">
      <c r="B29" s="171" t="s">
        <v>183</v>
      </c>
      <c r="C29" s="167" t="s">
        <v>139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4">
        <f t="shared" si="5"/>
        <v>0</v>
      </c>
    </row>
    <row r="30" spans="2:16" ht="30.75" x14ac:dyDescent="0.25">
      <c r="B30" s="171" t="s">
        <v>184</v>
      </c>
      <c r="C30" s="167" t="s">
        <v>140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4">
        <f t="shared" si="5"/>
        <v>0</v>
      </c>
    </row>
    <row r="31" spans="2:16" ht="45.75" x14ac:dyDescent="0.25">
      <c r="B31" s="171" t="s">
        <v>185</v>
      </c>
      <c r="C31" s="167" t="s">
        <v>141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4">
        <f t="shared" si="5"/>
        <v>0</v>
      </c>
    </row>
    <row r="32" spans="2:16" ht="30.75" x14ac:dyDescent="0.25">
      <c r="B32" s="171" t="s">
        <v>186</v>
      </c>
      <c r="C32" s="167" t="s">
        <v>142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4">
        <f t="shared" si="5"/>
        <v>0</v>
      </c>
    </row>
    <row r="33" spans="2:16" ht="15.75" x14ac:dyDescent="0.25">
      <c r="B33" s="171" t="s">
        <v>187</v>
      </c>
      <c r="C33" s="172" t="s">
        <v>143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4">
        <f t="shared" si="5"/>
        <v>0</v>
      </c>
    </row>
    <row r="34" spans="2:16" ht="15.75" x14ac:dyDescent="0.25">
      <c r="B34" s="171" t="s">
        <v>188</v>
      </c>
      <c r="C34" s="172" t="s">
        <v>144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4">
        <f t="shared" si="5"/>
        <v>0</v>
      </c>
    </row>
    <row r="35" spans="2:16" ht="15.75" x14ac:dyDescent="0.25">
      <c r="B35" s="171" t="s">
        <v>189</v>
      </c>
      <c r="C35" s="172" t="s">
        <v>145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4">
        <f t="shared" si="5"/>
        <v>0</v>
      </c>
    </row>
    <row r="36" spans="2:16" ht="15.75" hidden="1" x14ac:dyDescent="0.25">
      <c r="B36" s="173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6"/>
      <c r="O36" s="176"/>
      <c r="P36" s="164">
        <f t="shared" si="5"/>
        <v>0</v>
      </c>
    </row>
    <row r="37" spans="2:16" ht="15.75" hidden="1" x14ac:dyDescent="0.25">
      <c r="B37" s="341" t="s">
        <v>146</v>
      </c>
      <c r="C37" s="343"/>
      <c r="D37" s="343"/>
      <c r="E37" s="342"/>
      <c r="F37" s="177"/>
      <c r="G37" s="177"/>
      <c r="H37" s="177"/>
      <c r="I37" s="177"/>
      <c r="J37" s="177"/>
      <c r="K37" s="177"/>
      <c r="L37" s="177"/>
      <c r="M37" s="177"/>
      <c r="N37" s="178"/>
      <c r="O37" s="178"/>
      <c r="P37" s="164">
        <f t="shared" si="5"/>
        <v>0</v>
      </c>
    </row>
    <row r="38" spans="2:16" ht="30.75" hidden="1" x14ac:dyDescent="0.25">
      <c r="B38" s="166">
        <v>4100</v>
      </c>
      <c r="C38" s="167" t="s">
        <v>147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64">
        <f t="shared" si="5"/>
        <v>0</v>
      </c>
    </row>
    <row r="39" spans="2:16" ht="30.75" hidden="1" x14ac:dyDescent="0.25">
      <c r="B39" s="166">
        <v>4200</v>
      </c>
      <c r="C39" s="167" t="s">
        <v>148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64">
        <f t="shared" si="5"/>
        <v>0</v>
      </c>
    </row>
    <row r="40" spans="2:16" ht="15.75" hidden="1" x14ac:dyDescent="0.25">
      <c r="B40" s="166">
        <v>4300</v>
      </c>
      <c r="C40" s="172" t="s">
        <v>149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64">
        <f t="shared" si="5"/>
        <v>0</v>
      </c>
    </row>
    <row r="41" spans="2:16" ht="15.75" hidden="1" x14ac:dyDescent="0.25">
      <c r="B41" s="166">
        <v>4400</v>
      </c>
      <c r="C41" s="172" t="s">
        <v>150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64">
        <f t="shared" si="5"/>
        <v>0</v>
      </c>
    </row>
    <row r="42" spans="2:16" ht="15.75" hidden="1" x14ac:dyDescent="0.25">
      <c r="B42" s="166">
        <v>4500</v>
      </c>
      <c r="C42" s="172" t="s">
        <v>151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64">
        <f t="shared" si="5"/>
        <v>0</v>
      </c>
    </row>
    <row r="43" spans="2:16" ht="30.75" hidden="1" x14ac:dyDescent="0.25">
      <c r="B43" s="166">
        <v>4600</v>
      </c>
      <c r="C43" s="167" t="s">
        <v>152</v>
      </c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64">
        <f t="shared" si="5"/>
        <v>0</v>
      </c>
    </row>
    <row r="44" spans="2:16" ht="30.75" hidden="1" x14ac:dyDescent="0.25">
      <c r="B44" s="166">
        <v>4700</v>
      </c>
      <c r="C44" s="167" t="s">
        <v>153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64">
        <f t="shared" si="5"/>
        <v>0</v>
      </c>
    </row>
    <row r="45" spans="2:16" ht="15.75" hidden="1" x14ac:dyDescent="0.25">
      <c r="B45" s="166">
        <v>4800</v>
      </c>
      <c r="C45" s="172" t="s">
        <v>154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64">
        <f t="shared" si="5"/>
        <v>0</v>
      </c>
    </row>
    <row r="46" spans="2:16" ht="15.75" hidden="1" x14ac:dyDescent="0.25">
      <c r="B46" s="166">
        <v>4900</v>
      </c>
      <c r="C46" s="172" t="s">
        <v>155</v>
      </c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64">
        <f t="shared" si="5"/>
        <v>0</v>
      </c>
    </row>
    <row r="47" spans="2:16" ht="15.75" x14ac:dyDescent="0.25">
      <c r="B47" s="174"/>
      <c r="C47" s="174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64">
        <f t="shared" si="5"/>
        <v>0</v>
      </c>
    </row>
    <row r="48" spans="2:16" ht="15.75" x14ac:dyDescent="0.25">
      <c r="B48" s="179" t="s">
        <v>156</v>
      </c>
      <c r="C48" s="180"/>
      <c r="D48" s="168">
        <f>SUM(D49:D57)</f>
        <v>0</v>
      </c>
      <c r="E48" s="168">
        <f t="shared" ref="E48:P48" si="6">SUM(E49:E57)</f>
        <v>0</v>
      </c>
      <c r="F48" s="168">
        <f t="shared" si="6"/>
        <v>0</v>
      </c>
      <c r="G48" s="168">
        <f t="shared" si="6"/>
        <v>0</v>
      </c>
      <c r="H48" s="168">
        <f t="shared" si="6"/>
        <v>0</v>
      </c>
      <c r="I48" s="168">
        <f t="shared" si="6"/>
        <v>0</v>
      </c>
      <c r="J48" s="168">
        <f t="shared" si="6"/>
        <v>0</v>
      </c>
      <c r="K48" s="168">
        <f t="shared" si="6"/>
        <v>0</v>
      </c>
      <c r="L48" s="168">
        <f t="shared" si="6"/>
        <v>0</v>
      </c>
      <c r="M48" s="168">
        <f t="shared" si="6"/>
        <v>0</v>
      </c>
      <c r="N48" s="168">
        <f t="shared" si="6"/>
        <v>0</v>
      </c>
      <c r="O48" s="168">
        <f t="shared" si="6"/>
        <v>0</v>
      </c>
      <c r="P48" s="168">
        <f t="shared" si="6"/>
        <v>0</v>
      </c>
    </row>
    <row r="49" spans="2:16" ht="30.75" x14ac:dyDescent="0.25">
      <c r="B49" s="171" t="s">
        <v>190</v>
      </c>
      <c r="C49" s="167" t="s">
        <v>157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4">
        <f t="shared" ref="P49:P58" si="7">SUM(D49:O49)</f>
        <v>0</v>
      </c>
    </row>
    <row r="50" spans="2:16" ht="30.75" x14ac:dyDescent="0.25">
      <c r="B50" s="171" t="s">
        <v>191</v>
      </c>
      <c r="C50" s="167" t="s">
        <v>158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4">
        <f t="shared" si="7"/>
        <v>0</v>
      </c>
    </row>
    <row r="51" spans="2:16" ht="30.75" x14ac:dyDescent="0.25">
      <c r="B51" s="171" t="s">
        <v>192</v>
      </c>
      <c r="C51" s="167" t="s">
        <v>159</v>
      </c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4">
        <f t="shared" si="7"/>
        <v>0</v>
      </c>
    </row>
    <row r="52" spans="2:16" ht="30.75" x14ac:dyDescent="0.25">
      <c r="B52" s="171" t="s">
        <v>193</v>
      </c>
      <c r="C52" s="167" t="s">
        <v>160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4">
        <f t="shared" si="7"/>
        <v>0</v>
      </c>
    </row>
    <row r="53" spans="2:16" ht="15.75" x14ac:dyDescent="0.25">
      <c r="B53" s="171" t="s">
        <v>194</v>
      </c>
      <c r="C53" s="172" t="s">
        <v>161</v>
      </c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4">
        <f t="shared" si="7"/>
        <v>0</v>
      </c>
    </row>
    <row r="54" spans="2:16" ht="30.75" x14ac:dyDescent="0.25">
      <c r="B54" s="171" t="s">
        <v>195</v>
      </c>
      <c r="C54" s="167" t="s">
        <v>162</v>
      </c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4">
        <f t="shared" si="7"/>
        <v>0</v>
      </c>
    </row>
    <row r="55" spans="2:16" ht="15.75" hidden="1" x14ac:dyDescent="0.25">
      <c r="B55" s="166">
        <v>5700</v>
      </c>
      <c r="C55" s="172" t="s">
        <v>163</v>
      </c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4">
        <f t="shared" si="7"/>
        <v>0</v>
      </c>
    </row>
    <row r="56" spans="2:16" ht="15.75" hidden="1" x14ac:dyDescent="0.25">
      <c r="B56" s="166">
        <v>5800</v>
      </c>
      <c r="C56" s="172" t="s">
        <v>164</v>
      </c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4">
        <f t="shared" si="7"/>
        <v>0</v>
      </c>
    </row>
    <row r="57" spans="2:16" ht="15.75" x14ac:dyDescent="0.25">
      <c r="B57" s="171" t="s">
        <v>196</v>
      </c>
      <c r="C57" s="172" t="s">
        <v>165</v>
      </c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4">
        <f t="shared" si="7"/>
        <v>0</v>
      </c>
    </row>
    <row r="58" spans="2:16" ht="15.75" x14ac:dyDescent="0.25">
      <c r="B58" s="174"/>
      <c r="C58" s="174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64">
        <f t="shared" si="7"/>
        <v>0</v>
      </c>
    </row>
    <row r="59" spans="2:16" ht="15.75" x14ac:dyDescent="0.25">
      <c r="B59" s="341" t="s">
        <v>166</v>
      </c>
      <c r="C59" s="342"/>
      <c r="D59" s="168">
        <f>SUM(D60)</f>
        <v>0</v>
      </c>
      <c r="E59" s="168">
        <f t="shared" ref="E59:P59" si="8">SUM(E60)</f>
        <v>0</v>
      </c>
      <c r="F59" s="168">
        <f t="shared" si="8"/>
        <v>0</v>
      </c>
      <c r="G59" s="168">
        <f t="shared" si="8"/>
        <v>0</v>
      </c>
      <c r="H59" s="168">
        <f t="shared" si="8"/>
        <v>0</v>
      </c>
      <c r="I59" s="168">
        <f t="shared" si="8"/>
        <v>0</v>
      </c>
      <c r="J59" s="168">
        <f t="shared" si="8"/>
        <v>0</v>
      </c>
      <c r="K59" s="168">
        <f t="shared" si="8"/>
        <v>0</v>
      </c>
      <c r="L59" s="168">
        <f t="shared" si="8"/>
        <v>0</v>
      </c>
      <c r="M59" s="168">
        <f t="shared" si="8"/>
        <v>0</v>
      </c>
      <c r="N59" s="168">
        <f t="shared" si="8"/>
        <v>0</v>
      </c>
      <c r="O59" s="168">
        <f t="shared" si="8"/>
        <v>0</v>
      </c>
      <c r="P59" s="168">
        <f t="shared" si="8"/>
        <v>0</v>
      </c>
    </row>
    <row r="60" spans="2:16" ht="30.75" x14ac:dyDescent="0.25">
      <c r="B60" s="171" t="s">
        <v>197</v>
      </c>
      <c r="C60" s="167" t="s">
        <v>167</v>
      </c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4">
        <f>SUM(D60:O60)</f>
        <v>0</v>
      </c>
    </row>
    <row r="61" spans="2:16" ht="15.75" x14ac:dyDescent="0.25">
      <c r="B61" s="173"/>
      <c r="C61" s="174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64">
        <f>SUM(D61:O61)</f>
        <v>0</v>
      </c>
    </row>
    <row r="62" spans="2:16" ht="15.75" x14ac:dyDescent="0.25">
      <c r="B62" s="174"/>
      <c r="C62" s="174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64">
        <f>SUM(D62:O62)</f>
        <v>0</v>
      </c>
    </row>
    <row r="63" spans="2:16" ht="15.75" x14ac:dyDescent="0.25">
      <c r="B63" s="341" t="s">
        <v>168</v>
      </c>
      <c r="C63" s="342"/>
      <c r="D63" s="168">
        <f>D59+D48+D26+D16+D9</f>
        <v>100</v>
      </c>
      <c r="E63" s="168">
        <f t="shared" ref="E63:P63" si="9">E59+E48+E26+E16+E9</f>
        <v>0</v>
      </c>
      <c r="F63" s="168">
        <f t="shared" si="9"/>
        <v>0</v>
      </c>
      <c r="G63" s="168">
        <f t="shared" si="9"/>
        <v>0</v>
      </c>
      <c r="H63" s="168">
        <f>H59+H48+H26+H16+H9</f>
        <v>0</v>
      </c>
      <c r="I63" s="168">
        <f t="shared" si="9"/>
        <v>0</v>
      </c>
      <c r="J63" s="168">
        <f t="shared" si="9"/>
        <v>0</v>
      </c>
      <c r="K63" s="168">
        <f t="shared" si="9"/>
        <v>0</v>
      </c>
      <c r="L63" s="168">
        <f t="shared" si="9"/>
        <v>0</v>
      </c>
      <c r="M63" s="168">
        <f t="shared" si="9"/>
        <v>0</v>
      </c>
      <c r="N63" s="168">
        <f t="shared" si="9"/>
        <v>0</v>
      </c>
      <c r="O63" s="168">
        <f t="shared" si="9"/>
        <v>0</v>
      </c>
      <c r="P63" s="168">
        <f t="shared" si="9"/>
        <v>100</v>
      </c>
    </row>
    <row r="87" ht="30.75" customHeight="1" x14ac:dyDescent="0.25"/>
    <row r="90" ht="30.75" hidden="1" customHeight="1" x14ac:dyDescent="0.25"/>
    <row r="103" ht="15.75" hidden="1" customHeight="1" x14ac:dyDescent="0.25"/>
    <row r="104" ht="15.75" hidden="1" customHeight="1" x14ac:dyDescent="0.25"/>
    <row r="105" ht="30.75" hidden="1" customHeight="1" x14ac:dyDescent="0.25"/>
    <row r="106" ht="30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10" ht="30.75" hidden="1" customHeight="1" x14ac:dyDescent="0.25"/>
    <row r="111" ht="30.75" hidden="1" customHeight="1" x14ac:dyDescent="0.25"/>
    <row r="112" ht="15.75" hidden="1" customHeight="1" x14ac:dyDescent="0.25"/>
    <row r="113" ht="15.75" hidden="1" customHeight="1" x14ac:dyDescent="0.25"/>
    <row r="122" ht="15.75" hidden="1" customHeight="1" x14ac:dyDescent="0.25"/>
    <row r="123" ht="15.75" hidden="1" customHeight="1" x14ac:dyDescent="0.25"/>
    <row r="159" ht="30.75" customHeight="1" x14ac:dyDescent="0.25"/>
    <row r="162" ht="30.75" hidden="1" customHeight="1" x14ac:dyDescent="0.25"/>
    <row r="175" ht="15.75" hidden="1" customHeight="1" x14ac:dyDescent="0.25"/>
    <row r="176" ht="15.75" hidden="1" customHeight="1" x14ac:dyDescent="0.25"/>
    <row r="177" ht="30.75" hidden="1" customHeight="1" x14ac:dyDescent="0.25"/>
    <row r="178" ht="30.75" hidden="1" customHeight="1" x14ac:dyDescent="0.25"/>
    <row r="179" ht="15.75" hidden="1" customHeight="1" x14ac:dyDescent="0.25"/>
    <row r="180" ht="15.75" hidden="1" customHeight="1" x14ac:dyDescent="0.25"/>
    <row r="181" ht="15.75" hidden="1" customHeight="1" x14ac:dyDescent="0.25"/>
    <row r="182" ht="30.75" hidden="1" customHeight="1" x14ac:dyDescent="0.25"/>
    <row r="183" ht="30.75" hidden="1" customHeight="1" x14ac:dyDescent="0.25"/>
    <row r="184" ht="15.75" hidden="1" customHeight="1" x14ac:dyDescent="0.25"/>
    <row r="185" ht="15.75" hidden="1" customHeight="1" x14ac:dyDescent="0.25"/>
    <row r="194" ht="15.75" hidden="1" customHeight="1" x14ac:dyDescent="0.25"/>
    <row r="195" ht="15.75" hidden="1" customHeight="1" x14ac:dyDescent="0.25"/>
    <row r="231" ht="30.75" customHeight="1" x14ac:dyDescent="0.25"/>
    <row r="234" ht="30.75" hidden="1" customHeight="1" x14ac:dyDescent="0.25"/>
    <row r="247" ht="15.75" hidden="1" customHeight="1" x14ac:dyDescent="0.25"/>
    <row r="248" ht="15.75" hidden="1" customHeight="1" x14ac:dyDescent="0.25"/>
    <row r="249" ht="30.75" hidden="1" customHeight="1" x14ac:dyDescent="0.25"/>
    <row r="250" ht="30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30.75" hidden="1" customHeight="1" x14ac:dyDescent="0.25"/>
    <row r="255" ht="30.75" hidden="1" customHeight="1" x14ac:dyDescent="0.25"/>
    <row r="256" ht="15.75" hidden="1" customHeight="1" x14ac:dyDescent="0.25"/>
    <row r="257" ht="15.75" hidden="1" customHeight="1" x14ac:dyDescent="0.25"/>
    <row r="266" ht="15.75" hidden="1" customHeight="1" x14ac:dyDescent="0.25"/>
    <row r="267" ht="15.75" hidden="1" customHeight="1" x14ac:dyDescent="0.25"/>
    <row r="303" ht="30.75" customHeight="1" x14ac:dyDescent="0.25"/>
    <row r="306" ht="30.75" hidden="1" customHeight="1" x14ac:dyDescent="0.25"/>
    <row r="319" ht="15.75" hidden="1" customHeight="1" x14ac:dyDescent="0.25"/>
    <row r="320" ht="15.75" hidden="1" customHeight="1" x14ac:dyDescent="0.25"/>
    <row r="321" ht="30.75" hidden="1" customHeight="1" x14ac:dyDescent="0.25"/>
    <row r="322" ht="30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30.75" hidden="1" customHeight="1" x14ac:dyDescent="0.25"/>
    <row r="327" ht="30.75" hidden="1" customHeight="1" x14ac:dyDescent="0.25"/>
    <row r="328" ht="15.75" hidden="1" customHeight="1" x14ac:dyDescent="0.25"/>
    <row r="329" ht="15.75" hidden="1" customHeight="1" x14ac:dyDescent="0.25"/>
    <row r="338" ht="15.75" hidden="1" customHeight="1" x14ac:dyDescent="0.25"/>
    <row r="339" ht="15.75" hidden="1" customHeight="1" x14ac:dyDescent="0.25"/>
    <row r="375" ht="30.75" customHeight="1" x14ac:dyDescent="0.25"/>
    <row r="378" ht="30.75" hidden="1" customHeight="1" x14ac:dyDescent="0.25"/>
    <row r="391" ht="15.75" hidden="1" customHeight="1" x14ac:dyDescent="0.25"/>
    <row r="392" ht="15.75" hidden="1" customHeight="1" x14ac:dyDescent="0.25"/>
    <row r="393" ht="30.75" hidden="1" customHeight="1" x14ac:dyDescent="0.25"/>
    <row r="394" ht="30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30.75" hidden="1" customHeight="1" x14ac:dyDescent="0.25"/>
    <row r="399" ht="30.75" hidden="1" customHeight="1" x14ac:dyDescent="0.25"/>
    <row r="400" ht="15.75" hidden="1" customHeight="1" x14ac:dyDescent="0.25"/>
    <row r="401" ht="15.75" hidden="1" customHeight="1" x14ac:dyDescent="0.25"/>
    <row r="410" ht="15.75" hidden="1" customHeight="1" x14ac:dyDescent="0.25"/>
    <row r="411" ht="15.75" hidden="1" customHeight="1" x14ac:dyDescent="0.25"/>
  </sheetData>
  <sheetProtection algorithmName="SHA-512" hashValue="UGgt3X/idVIjlUjrlS4N3zOwKOlO3IiQSBRKxpJmpWhNI0RPOz//fdYrQcSFgARmPiTm5iu/Tli+gmyyrOKfKw==" saltValue="OfhdRUkHo1ZtOyAXmvswhw==" spinCount="100000"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Caratula POA</vt:lpstr>
      <vt:lpstr>componentes POA</vt:lpstr>
      <vt:lpstr>beneficiarios</vt:lpstr>
      <vt:lpstr>FORMATO MIR</vt:lpstr>
      <vt:lpstr>Arbol de Problemas</vt:lpstr>
      <vt:lpstr>Arbol de Objetivos</vt:lpstr>
      <vt:lpstr>CRONOGRAMA</vt:lpstr>
      <vt:lpstr>Presupuesto de Egresos</vt:lpstr>
      <vt:lpstr>Egresos Ejercidos Reales</vt:lpstr>
      <vt:lpstr>compo1</vt:lpstr>
      <vt:lpstr>compo2</vt:lpstr>
      <vt:lpstr>compo3</vt:lpstr>
      <vt:lpstr>compo4</vt:lpstr>
      <vt:lpstr>nombremes</vt:lpstr>
    </vt:vector>
  </TitlesOfParts>
  <Company>eXPerienciaUE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Medrano</dc:creator>
  <cp:lastModifiedBy>Ingresos-7</cp:lastModifiedBy>
  <cp:lastPrinted>2015-10-09T19:03:23Z</cp:lastPrinted>
  <dcterms:created xsi:type="dcterms:W3CDTF">2013-02-05T19:11:32Z</dcterms:created>
  <dcterms:modified xsi:type="dcterms:W3CDTF">2018-08-31T19:40:30Z</dcterms:modified>
</cp:coreProperties>
</file>