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4910" windowHeight="7770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25725"/>
</workbook>
</file>

<file path=xl/calcChain.xml><?xml version="1.0" encoding="utf-8"?>
<calcChain xmlns="http://schemas.openxmlformats.org/spreadsheetml/2006/main">
  <c r="A30" i="16"/>
  <c r="N35"/>
  <c r="J177" i="1" s="1"/>
  <c r="N34" i="16"/>
  <c r="J176" i="1" s="1"/>
  <c r="N33" i="16"/>
  <c r="J175" i="1" s="1"/>
  <c r="N32" i="16"/>
  <c r="J174" i="1" s="1"/>
  <c r="A22" i="16"/>
  <c r="N27"/>
  <c r="J120" i="1" s="1"/>
  <c r="N26" i="16"/>
  <c r="J119" i="1" s="1"/>
  <c r="N25" i="16"/>
  <c r="J118" i="1" s="1"/>
  <c r="N24" i="16"/>
  <c r="J117" i="1" s="1"/>
  <c r="A14" i="16"/>
  <c r="N19"/>
  <c r="J63" i="1" s="1"/>
  <c r="N18" i="16"/>
  <c r="J62" i="1" s="1"/>
  <c r="N17" i="16"/>
  <c r="J61" i="1" s="1"/>
  <c r="N16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P62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A2" i="4"/>
  <c r="H18" i="12"/>
  <c r="H19"/>
  <c r="H20"/>
  <c r="H21"/>
  <c r="C21"/>
  <c r="B21"/>
  <c r="C20"/>
  <c r="B20"/>
  <c r="C18"/>
  <c r="C19"/>
  <c r="B19"/>
  <c r="B18"/>
  <c r="B12"/>
  <c r="B10"/>
  <c r="F45" i="6"/>
  <c r="A47"/>
  <c r="A18" i="12" s="1"/>
  <c r="D47" i="6"/>
  <c r="F47"/>
  <c r="A48"/>
  <c r="A19" i="12" s="1"/>
  <c r="D48" i="6"/>
  <c r="F48"/>
  <c r="A49"/>
  <c r="A20" i="12" s="1"/>
  <c r="D49" i="6"/>
  <c r="F49"/>
  <c r="A50"/>
  <c r="A21" i="12" s="1"/>
  <c r="D50" i="6"/>
  <c r="F50"/>
  <c r="A54"/>
  <c r="A55"/>
  <c r="A56"/>
  <c r="A57"/>
  <c r="D58"/>
  <c r="A7"/>
  <c r="C29" i="4"/>
  <c r="C23"/>
  <c r="C17"/>
  <c r="D172" i="1"/>
  <c r="D115"/>
  <c r="D58"/>
  <c r="D1"/>
  <c r="C11" i="4" s="1"/>
  <c r="D63" i="14" l="1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D42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227" i="1" l="1"/>
  <c r="C227"/>
  <c r="G215"/>
  <c r="F215"/>
  <c r="D170"/>
  <c r="C170"/>
  <c r="G158"/>
  <c r="F158"/>
  <c r="D113"/>
  <c r="C113"/>
  <c r="G101"/>
  <c r="F101"/>
  <c r="D56"/>
  <c r="C56"/>
  <c r="G44"/>
  <c r="F44"/>
  <c r="G45" l="1"/>
  <c r="G46" s="1"/>
  <c r="G102"/>
  <c r="G103" s="1"/>
  <c r="G159"/>
  <c r="G160" s="1"/>
  <c r="G216"/>
  <c r="G217" s="1"/>
  <c r="F45"/>
  <c r="F46" s="1"/>
  <c r="F102"/>
  <c r="F103" s="1"/>
  <c r="F159"/>
  <c r="G49" i="6" s="1"/>
  <c r="F216" i="1"/>
  <c r="F217" s="1"/>
  <c r="F160"/>
  <c r="I49" i="6" l="1"/>
  <c r="I47"/>
  <c r="G47"/>
  <c r="G48"/>
  <c r="B42"/>
  <c r="I50"/>
  <c r="I48"/>
  <c r="G50"/>
  <c r="F218" i="1"/>
  <c r="F161"/>
  <c r="F104"/>
  <c r="G47"/>
  <c r="F47"/>
  <c r="G218"/>
  <c r="G161"/>
  <c r="G104"/>
  <c r="D25" i="6" l="1"/>
  <c r="G105" i="1"/>
  <c r="G162"/>
  <c r="G219"/>
  <c r="F48"/>
  <c r="G48"/>
  <c r="F105"/>
  <c r="F162"/>
  <c r="F219"/>
  <c r="F220" l="1"/>
  <c r="F163"/>
  <c r="F106"/>
  <c r="G49"/>
  <c r="F49"/>
  <c r="G220"/>
  <c r="G163"/>
  <c r="G106"/>
  <c r="G107" l="1"/>
  <c r="G164"/>
  <c r="G221"/>
  <c r="F50"/>
  <c r="G50"/>
  <c r="F107"/>
  <c r="F164"/>
  <c r="F221"/>
  <c r="F222" l="1"/>
  <c r="F165"/>
  <c r="F108"/>
  <c r="G51"/>
  <c r="F51"/>
  <c r="G222"/>
  <c r="G165"/>
  <c r="G108"/>
  <c r="G109" l="1"/>
  <c r="G166"/>
  <c r="G223"/>
  <c r="F52"/>
  <c r="G52"/>
  <c r="F109"/>
  <c r="F166"/>
  <c r="F223"/>
  <c r="F224" l="1"/>
  <c r="F167"/>
  <c r="F110"/>
  <c r="G53"/>
  <c r="F53"/>
  <c r="G224"/>
  <c r="G167"/>
  <c r="G110"/>
  <c r="G111" l="1"/>
  <c r="G168"/>
  <c r="G225"/>
  <c r="F54"/>
  <c r="G54"/>
  <c r="F111"/>
  <c r="F168"/>
  <c r="F225"/>
  <c r="F226" l="1"/>
  <c r="F169"/>
  <c r="F112"/>
  <c r="G55"/>
  <c r="F55"/>
  <c r="G226"/>
  <c r="G169"/>
  <c r="G112"/>
  <c r="G113" l="1"/>
  <c r="G170"/>
  <c r="G227"/>
  <c r="F56"/>
  <c r="I55" s="1"/>
  <c r="G56"/>
  <c r="F113"/>
  <c r="I112" s="1"/>
  <c r="I113" s="1"/>
  <c r="F170"/>
  <c r="J169" s="1"/>
  <c r="J170" s="1"/>
  <c r="F227"/>
  <c r="J226" l="1"/>
  <c r="J227" s="1"/>
  <c r="I226"/>
  <c r="I227" s="1"/>
  <c r="I169"/>
  <c r="I170" s="1"/>
  <c r="J55"/>
  <c r="I216"/>
  <c r="J215"/>
  <c r="J216"/>
  <c r="I215"/>
  <c r="I217"/>
  <c r="J217"/>
  <c r="J218"/>
  <c r="I218"/>
  <c r="I219"/>
  <c r="J219"/>
  <c r="J220"/>
  <c r="I220"/>
  <c r="I221"/>
  <c r="J221"/>
  <c r="J222"/>
  <c r="I222"/>
  <c r="I223"/>
  <c r="J223"/>
  <c r="J224"/>
  <c r="I224"/>
  <c r="I225"/>
  <c r="J225"/>
  <c r="I159"/>
  <c r="J158"/>
  <c r="J159"/>
  <c r="I158"/>
  <c r="I160"/>
  <c r="J160"/>
  <c r="J161"/>
  <c r="I161"/>
  <c r="I162"/>
  <c r="J162"/>
  <c r="J163"/>
  <c r="I163"/>
  <c r="I164"/>
  <c r="J164"/>
  <c r="J165"/>
  <c r="I165"/>
  <c r="I166"/>
  <c r="J166"/>
  <c r="J167"/>
  <c r="I167"/>
  <c r="I168"/>
  <c r="J168"/>
  <c r="I102"/>
  <c r="J101"/>
  <c r="J102"/>
  <c r="I101"/>
  <c r="I103"/>
  <c r="J103"/>
  <c r="J104"/>
  <c r="I104"/>
  <c r="I105"/>
  <c r="J105"/>
  <c r="J106"/>
  <c r="I106"/>
  <c r="I107"/>
  <c r="J107"/>
  <c r="J108"/>
  <c r="I108"/>
  <c r="I109"/>
  <c r="J109"/>
  <c r="J110"/>
  <c r="I110"/>
  <c r="I111"/>
  <c r="J111"/>
  <c r="I45"/>
  <c r="I31" i="6" s="1"/>
  <c r="J45" i="1"/>
  <c r="J31" i="6" s="1"/>
  <c r="I44" i="1"/>
  <c r="J44"/>
  <c r="J30" i="6" s="1"/>
  <c r="J46" i="1"/>
  <c r="I46"/>
  <c r="I32" i="6" s="1"/>
  <c r="I47" i="1"/>
  <c r="J47"/>
  <c r="J48"/>
  <c r="I48"/>
  <c r="I34" i="6" s="1"/>
  <c r="I49" i="1"/>
  <c r="J49"/>
  <c r="J50"/>
  <c r="I50"/>
  <c r="I36" i="6" s="1"/>
  <c r="I51" i="1"/>
  <c r="J51"/>
  <c r="J52"/>
  <c r="I52"/>
  <c r="I38" i="6" s="1"/>
  <c r="I53" i="1"/>
  <c r="J53"/>
  <c r="J54"/>
  <c r="I54"/>
  <c r="I40" i="6" s="1"/>
  <c r="I56" i="1"/>
  <c r="J112"/>
  <c r="J113" s="1"/>
  <c r="J39" i="6" l="1"/>
  <c r="J37"/>
  <c r="J35"/>
  <c r="J33"/>
  <c r="J40"/>
  <c r="I39"/>
  <c r="J38"/>
  <c r="I37"/>
  <c r="J36"/>
  <c r="I35"/>
  <c r="J34"/>
  <c r="I33"/>
  <c r="J32"/>
  <c r="I30"/>
  <c r="J56" i="1"/>
  <c r="J41" i="6"/>
  <c r="J42" s="1"/>
  <c r="I41"/>
  <c r="I42" s="1"/>
  <c r="C6" i="14"/>
</calcChain>
</file>

<file path=xl/sharedStrings.xml><?xml version="1.0" encoding="utf-8"?>
<sst xmlns="http://schemas.openxmlformats.org/spreadsheetml/2006/main" count="602" uniqueCount="307">
  <si>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</si>
  <si>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</si>
  <si>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</si>
  <si>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</si>
  <si>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</si>
  <si>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</si>
  <si>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</si>
  <si>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</si>
  <si>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</si>
  <si>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</si>
  <si>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</si>
  <si>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</si>
  <si>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</si>
  <si>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</si>
  <si>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</si>
  <si>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</si>
  <si>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</si>
  <si>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</si>
  <si>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</si>
  <si>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</si>
  <si>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</si>
  <si>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</si>
  <si>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</si>
  <si>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</si>
  <si>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</si>
  <si>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</si>
  <si>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</si>
  <si>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</si>
  <si>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</si>
  <si>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</si>
  <si>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</si>
  <si>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</si>
  <si>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</si>
  <si>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</si>
  <si>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</si>
  <si>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</si>
  <si>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</si>
  <si>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</si>
  <si>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</si>
  <si>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</si>
  <si>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</si>
  <si>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</si>
  <si>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</si>
  <si>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</si>
  <si>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</si>
  <si>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</si>
  <si>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</si>
  <si>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</si>
  <si>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</si>
  <si>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</si>
  <si>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</si>
  <si>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</si>
  <si>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</si>
  <si>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</si>
  <si>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</si>
  <si>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</si>
  <si>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</si>
  <si>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</si>
  <si>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</si>
  <si>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</si>
  <si>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</si>
  <si>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</si>
  <si>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</si>
  <si>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</si>
  <si>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</si>
  <si>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</si>
  <si>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</si>
  <si>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</si>
  <si>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</si>
  <si>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</si>
  <si>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</si>
  <si>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</si>
  <si>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</si>
  <si>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</si>
  <si>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</si>
  <si>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</si>
  <si>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</si>
  <si>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</si>
  <si>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</si>
  <si>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</si>
  <si>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</si>
  <si>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</si>
  <si>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</si>
  <si>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</si>
  <si>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</si>
  <si>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</si>
  <si>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</si>
  <si>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</si>
  <si>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</si>
  <si>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>eje PMD</t>
  </si>
  <si>
    <t>servicios prestados</t>
  </si>
  <si>
    <t>servicios</t>
  </si>
  <si>
    <t>nombre de indicador</t>
  </si>
  <si>
    <t>nombre de componente 4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</si>
  <si>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</si>
  <si>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</si>
  <si>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</si>
  <si>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</si>
  <si>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</si>
  <si>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</si>
  <si>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</si>
  <si>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</si>
  <si>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</si>
  <si>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</si>
  <si>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</si>
  <si>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</si>
  <si>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</si>
  <si>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</si>
  <si>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</si>
  <si>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</si>
  <si>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</si>
  <si>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</si>
  <si>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</si>
  <si>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</si>
  <si>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</si>
  <si>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</si>
  <si>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</si>
  <si>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</si>
  <si>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</si>
  <si>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</si>
  <si>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</si>
  <si>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</si>
  <si>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</si>
  <si>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</si>
  <si>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</si>
  <si>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</si>
  <si>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</si>
  <si>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</si>
  <si>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</si>
  <si>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</si>
  <si>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</si>
  <si>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</si>
  <si>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</si>
  <si>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</si>
  <si>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</si>
  <si>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</si>
  <si>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</si>
  <si>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</si>
  <si>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</si>
  <si>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</si>
  <si>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</si>
  <si>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</si>
  <si>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</si>
  <si>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</si>
  <si>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</si>
  <si>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</si>
  <si>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</si>
  <si>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</si>
  <si>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</si>
  <si>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</si>
  <si>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</si>
  <si>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</si>
  <si>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</si>
  <si>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</si>
  <si>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</si>
  <si>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</si>
  <si>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</si>
  <si>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</si>
  <si>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</si>
  <si>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</si>
  <si>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</si>
  <si>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</si>
  <si>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</si>
  <si>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</si>
  <si>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</si>
  <si>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</si>
  <si>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</si>
  <si>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</si>
  <si>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</si>
  <si>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</si>
  <si>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</si>
  <si>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</si>
  <si>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</si>
  <si>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</si>
  <si>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</si>
  <si>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</si>
  <si>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</si>
  <si>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</si>
  <si>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</si>
  <si>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</si>
  <si>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</si>
  <si>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</si>
  <si>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</si>
  <si>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</si>
  <si>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</si>
  <si>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</si>
  <si>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</si>
  <si>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</si>
  <si>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</si>
  <si>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</si>
  <si>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</si>
  <si>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</si>
  <si>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</si>
  <si>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</si>
  <si>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</si>
  <si>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</si>
  <si>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</si>
  <si>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</si>
  <si>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</si>
  <si>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</si>
  <si>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</si>
  <si>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</si>
  <si>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</si>
  <si>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</si>
  <si>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</si>
  <si>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</si>
  <si>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</si>
  <si>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</si>
  <si>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</si>
  <si>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</si>
  <si>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</si>
  <si>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</si>
  <si>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</si>
  <si>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</si>
  <si>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</si>
  <si>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</si>
  <si>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</si>
  <si>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</si>
  <si>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</si>
  <si>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</si>
  <si>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programa de la matriz de indicadores</t>
  </si>
  <si>
    <t>Próposito de la  matriz de indicadores</t>
  </si>
  <si>
    <t>desgloce de beneficiarios 2018</t>
  </si>
  <si>
    <t>MATRIZ DE INDICADORES DE RESULTADOS 2018</t>
  </si>
  <si>
    <t>ARBOL DE PROBLEMAS 2018</t>
  </si>
  <si>
    <t>ARBOL DE OBJETIVOS 2018</t>
  </si>
  <si>
    <t>b Ser a corto y mediano plazo la Dirección líder que se distinga por brindar servicios de gestión empresarial y servicios turísticos de calidad contribuyendo al crecimiento de la economía del Municipio de Tonalá, Jalisco. Estimulando la apertura de empresas con el desarrollo sustentable de los sectores industrial, comercial, turístico y artesanal, y de Fomento Agropecuario, actuando con eficiencia y responsabilidad.</t>
  </si>
  <si>
    <t>a La Dirección General de Promoción, Desarrollo Económico, Turístico y Artesanal, es la responsable de fomentar el desarrollo económico, turístico, artesanal y de fomento agropecuario del municipio a través de programas y servicios orientados preferentemente a las micros, pequeñas y medianas empresas, para propiciar la conservación y generación de empleos permanentes y el bienestar de la población, con honestidad, transparencia, eficiencia y responsabilidad.</t>
  </si>
  <si>
    <t>Ignacio Sánchez Herrera</t>
  </si>
  <si>
    <t>Promotor "B"</t>
  </si>
  <si>
    <t xml:space="preserve">Miguel Angel Wong Alvarez                               </t>
  </si>
  <si>
    <t>Director General</t>
  </si>
  <si>
    <t>Capacitacion y Comercio Exterior</t>
  </si>
  <si>
    <t>CIUDAD LIDER Y EQUITATIVA</t>
  </si>
  <si>
    <t>EFICIENTE ATRACCIÓN Y CONSOLIDACIÓN DE INVERSIONES</t>
  </si>
  <si>
    <t>SUFICIENTE PROMOCIÓN DE INDUSTRIA COMERCIO Y SERVICIOS</t>
  </si>
  <si>
    <t>Capacitacion y asesoria en comercio exterior para empresas del municipio.</t>
  </si>
  <si>
    <t>Contribuir para mejaorarlos procesos administrativos, productivos y de exportacion</t>
  </si>
  <si>
    <t>de las empresas a traves de la capacitacion empresarial.</t>
  </si>
  <si>
    <t xml:space="preserve"> Incrementar el numero de empresas exportadoras a traves de la promocion de </t>
  </si>
  <si>
    <t>oportunidades en nuevos mercados.</t>
  </si>
  <si>
    <t>Contar con asignacion suficiente de recursos economicos y humanos para obtener</t>
  </si>
  <si>
    <t xml:space="preserve">mas y mejores resultados, en materia de capacitacion y comercio exterior en beneficio </t>
  </si>
  <si>
    <t>del empresario de tonala.</t>
  </si>
  <si>
    <t>1.Se identifica la necesidad,define objetivo y estructura el programa de capacitacion</t>
  </si>
  <si>
    <t>2.Se realiza gestion de apoyos a organismos con expositores.</t>
  </si>
  <si>
    <t>3.Se convoca a empresas con perfil para recibir para recibir capacitacion</t>
  </si>
  <si>
    <t>4.Se realizan inscripciones de interesados.</t>
  </si>
  <si>
    <t>5.Se preparan materiales para participantes.</t>
  </si>
  <si>
    <t>6.Se define y desarrolla logistica para cada curso</t>
  </si>
  <si>
    <t>7.Se realiza ceremonia de clausura</t>
  </si>
  <si>
    <t>Asesoria y Financiamiento</t>
  </si>
  <si>
    <t>aPlaticas informativas, asesoria y financiamiento a la micro-pequeña y mediana empresa de tonala, jalisco.</t>
  </si>
  <si>
    <t xml:space="preserve">aBrindar asesoria al micro y pequeño empresario de tonala en los programas de </t>
  </si>
  <si>
    <t>financiamiento para el crecimiento de su empresa.</t>
  </si>
  <si>
    <t xml:space="preserve">aContar con mas recursos economicos para la compra de un vehiculo y acudir a las </t>
  </si>
  <si>
    <t xml:space="preserve">diefrentes delegaciones del muncipio, para acercar el beneficio del programa de </t>
  </si>
  <si>
    <t>financiamiento al micro-pequeño y mediano empresario de tonala, jalisco.</t>
  </si>
  <si>
    <t>integracion del expediente de credito hasta su aprobacion.</t>
  </si>
  <si>
    <t xml:space="preserve">1 Se brindan diariamente platicas informativas y asesoria en el llenado de la solicitud e </t>
  </si>
  <si>
    <t>2 Se promociona el programa de financiamiento en las diferentes delegaciones del</t>
  </si>
  <si>
    <t>municipio.</t>
  </si>
  <si>
    <t>Programa empleo tonala</t>
  </si>
  <si>
    <t>EFICIENTE TRABAJO EN CONJUNTO CON LAS EMPRESAS</t>
  </si>
  <si>
    <t>a Vincular al ciudadano con la empresa ofertantes de vacantes a traves de atencion ciuadadana, ferias de empleo y reclutamiento masivos.</t>
  </si>
  <si>
    <t>aGenerar los medios para atraer oportunidades de empleo y</t>
  </si>
  <si>
    <t>asi mismo disminuir los costos economicos que le representen</t>
  </si>
  <si>
    <t>al ciudadano en su busqueda de empleo</t>
  </si>
  <si>
    <t xml:space="preserve">a Contar con mayor apoyo economico para compra de material </t>
  </si>
  <si>
    <t>publicitario, un vehiculo para mayor difusion del programa para</t>
  </si>
  <si>
    <t>poder realizar mas ferias de empleo, en las delegaciones del</t>
  </si>
  <si>
    <t xml:space="preserve">1 Atender al ciuadadano en el llenado de formato para vacantes de empleo </t>
  </si>
  <si>
    <t xml:space="preserve">2 Vincular al ciudadano con la empresa ofertante de vacantes </t>
  </si>
  <si>
    <t>3 Realizamos ferias de empleo en el municipio y atencion ciudadana por medios web</t>
  </si>
  <si>
    <t xml:space="preserve">4 Imparticion de cursos para dominio del procesos de reclutamiento masivos  </t>
  </si>
  <si>
    <t>Fomentar el desarrollo economico,turistico,artesanal y de fomento agropecuario del municipio a traves de programas y servicios orientados a las micro,pequeñas y medianas empresas, para propiciar la conservacion y generacion de empleos permanentes y el bienestar de la poblacion.</t>
  </si>
  <si>
    <t>Brindar servicios de gestion empresarial y servicios turisticos de calidad, contribuyendo al crecimiento de la economia del muncipio de tonala, jalisco.</t>
  </si>
  <si>
    <t>BAJO NIVEL DE PRODUCTIVIDAD POR FALTA DE INFRAESTRUCTURA PARA INSTALACION DE NUEVAS EMPRESAS GENERADORAS DE EMPLEO</t>
  </si>
  <si>
    <t>CRECIMIENTO DE LA ECONOMIA INFORMAL</t>
  </si>
  <si>
    <t>DELINCUENCIA EN ALGUNAS ZONAS DEL MUNICIPIO QUE IMPIDEN LA APERTURA DE NEGOCIOS</t>
  </si>
  <si>
    <t>OBJETIVOSMENOR CALIDAD DE VIDA DE LOS HABITANTES DEL MUNICIPIO PMD</t>
  </si>
  <si>
    <t>DEFICIENTE ATRACCION Y CONSOLIDACION DE INVERSIONES</t>
  </si>
  <si>
    <t xml:space="preserve">INSUFICIENTE PROMOCION DE INDUSTRIA, COMERCIO Y SERVICIOS
</t>
  </si>
  <si>
    <t xml:space="preserve">DEFICIENTE TRABAJO EN CONJUNTO CON LAS EMPRESAS
</t>
  </si>
  <si>
    <t xml:space="preserve">MUY POCA PROMOCION DE LAS VACANTES DE LAS EMPRESAS
</t>
  </si>
  <si>
    <t>ESCASA PRESENCIA DE EMPRESAS EN PROGRAMAS DE FOMENTO EMPRESARIAL</t>
  </si>
  <si>
    <t xml:space="preserve">LAS CAMPAÑAS DE PROMOCION SON MUY POCAS
</t>
  </si>
  <si>
    <t xml:space="preserve">ES NECESARIO GENERAR DIAGNOSTICO ECONOMICO DEL MUNICIPIO
</t>
  </si>
  <si>
    <t xml:space="preserve">NO HAY DIFUSION Y GESTION DE INCENTIVOS FISCALES
</t>
  </si>
  <si>
    <t xml:space="preserve">SE NECESITAN APOYOS PARA LA MICROEMPRESA
</t>
  </si>
  <si>
    <t>EFICIENTE ATRACCION Y CONSOLIDACION DE INVERSIONES</t>
  </si>
  <si>
    <t>CON LA LLEGADA DE NUEVAS FUENTES DE EMPLEO AL MUNICIPIO, SE FRENARA EL INCREMENTO DE LA ECONOMIA INFORMAL</t>
  </si>
  <si>
    <t>SE HA IMPLEMENTADO EL RESCATE DE ESPACIOS PUBLICOS Y PROGRAMAS PARA LA PREVENCION DEL DELITO</t>
  </si>
  <si>
    <t>SE CUENTA CON PROGRAMAS DE APOYO FEDERALES, ESTATALES Y MUNICIPALES, EN EMPLEO, CAPACITACION Y FIANACIAMIENTO A LAS EMPRESAS, PARA ELEVAR LA CALIDAD DE VIDA DE LOS HABITANTES DEL MUNICIPIO</t>
  </si>
  <si>
    <t xml:space="preserve">SUFICIENTE PROMOCION DE INDUSTRIA, COMERCIO Y SERVICIOS
</t>
  </si>
  <si>
    <t xml:space="preserve">EFICIENTE TRABAJO EN CONJUNTO CON LAS EMPRESAS
</t>
  </si>
  <si>
    <t xml:space="preserve">INCREMENTO EN LAS CAMPAÑAS DE PROMOCION 
</t>
  </si>
  <si>
    <t xml:space="preserve">PROMOCION DE LAS VACANTES DE LAS EMPRESAS
</t>
  </si>
  <si>
    <t xml:space="preserve">SE GENERA DIAGNOSTICO ECONOMICO DEL MUNICIPIO
</t>
  </si>
  <si>
    <t xml:space="preserve">MAYOR PRESENCIA DE EMPRESAS EN PROGRAMAS DE FOMENTO EMPRESARIAL
</t>
  </si>
  <si>
    <t xml:space="preserve">SE GESTIONA Y SE DIFUNDEN  INCENTIVOS FISCALES
</t>
  </si>
  <si>
    <t xml:space="preserve">SE  OBTIENEN APOYOS PARA LAS EMPRESAS
</t>
  </si>
  <si>
    <t>ESTAN EN ESTUDIO ESTRATEGIAS Y PROYECTOS PARA PODER OFRECER A LOS INVERSIONISTAS CONDICIONES FAVORABLES PARA LA INSTALACION DE EMPRESAS Y NEGOCIOS QUE VENGAN A ELEVAR EL NIVEL PRODUCTIVO EN EL MUNICIPIO</t>
  </si>
  <si>
    <t>DIRECCION GENERAL DE PROMOCION,  DESARROLLO ECONOMICO, TURISTICO Y ARTESANAL</t>
  </si>
  <si>
    <t>DIRECCION GENERAL DE PROMOCION, DESARROLLO ECONOMICO, TURISTICO Y ARTESANAL</t>
  </si>
  <si>
    <t>Dirección General de Promoción, Desarrollo Económico, Turistico y Artesanal</t>
  </si>
  <si>
    <t>Direccion General de Promocion, Desarrollo Económico, Turístico y Artesanal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</si>
</sst>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51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6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49" fontId="27" fillId="7" borderId="0" xfId="0" applyNumberFormat="1" applyFont="1" applyFill="1"/>
    <xf numFmtId="0" fontId="30" fillId="7" borderId="0" xfId="4" applyFont="1" applyFill="1"/>
    <xf numFmtId="0" fontId="16" fillId="10" borderId="1" xfId="4" applyNumberFormat="1" applyFont="1" applyFill="1" applyBorder="1" applyAlignment="1">
      <alignment vertical="top" wrapText="1"/>
    </xf>
    <xf numFmtId="49" fontId="16" fillId="7" borderId="1" xfId="4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25" fillId="7" borderId="0" xfId="4" applyFont="1" applyFill="1" applyBorder="1" applyAlignment="1">
      <alignment horizontal="center" vertical="center" wrapText="1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16" fillId="7" borderId="13" xfId="4" applyFont="1" applyFill="1" applyBorder="1" applyAlignment="1">
      <alignment horizontal="center" vertical="center" wrapText="1"/>
    </xf>
    <xf numFmtId="0" fontId="16" fillId="7" borderId="15" xfId="4" applyFont="1" applyFill="1" applyBorder="1" applyAlignment="1">
      <alignment horizontal="center" vertical="center" wrapText="1"/>
    </xf>
    <xf numFmtId="0" fontId="16" fillId="7" borderId="14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21</xdr:row>
      <xdr:rowOff>29369</xdr:rowOff>
    </xdr:from>
    <xdr:to>
      <xdr:col>5</xdr:col>
      <xdr:colOff>610395</xdr:colOff>
      <xdr:row>23</xdr:row>
      <xdr:rowOff>134144</xdr:rowOff>
    </xdr:to>
    <xdr:cxnSp macro="">
      <xdr:nvCxnSpPr>
        <xdr:cNvPr id="9" name="8 Conector recto de flecha"/>
        <xdr:cNvCxnSpPr/>
      </xdr:nvCxnSpPr>
      <xdr:spPr>
        <a:xfrm rot="5400000" flipH="1" flipV="1">
          <a:off x="3738563" y="35575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27</xdr:row>
      <xdr:rowOff>10319</xdr:rowOff>
    </xdr:from>
    <xdr:to>
      <xdr:col>5</xdr:col>
      <xdr:colOff>610395</xdr:colOff>
      <xdr:row>28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608807</xdr:colOff>
      <xdr:row>27</xdr:row>
      <xdr:rowOff>10319</xdr:rowOff>
    </xdr:from>
    <xdr:to>
      <xdr:col>9</xdr:col>
      <xdr:colOff>610395</xdr:colOff>
      <xdr:row>28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570708</xdr:colOff>
      <xdr:row>33</xdr:row>
      <xdr:rowOff>19843</xdr:rowOff>
    </xdr:from>
    <xdr:to>
      <xdr:col>9</xdr:col>
      <xdr:colOff>572296</xdr:colOff>
      <xdr:row>34</xdr:row>
      <xdr:rowOff>143668</xdr:rowOff>
    </xdr:to>
    <xdr:cxnSp macro="">
      <xdr:nvCxnSpPr>
        <xdr:cNvPr id="10" name="9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15</xdr:row>
      <xdr:rowOff>38100</xdr:rowOff>
    </xdr:from>
    <xdr:to>
      <xdr:col>9</xdr:col>
      <xdr:colOff>657225</xdr:colOff>
      <xdr:row>17</xdr:row>
      <xdr:rowOff>123825</xdr:rowOff>
    </xdr:to>
    <xdr:cxnSp macro="">
      <xdr:nvCxnSpPr>
        <xdr:cNvPr id="13" name="12 Conector recto de flecha"/>
        <xdr:cNvCxnSpPr/>
      </xdr:nvCxnSpPr>
      <xdr:spPr>
        <a:xfrm flipV="1">
          <a:off x="7038975" y="24479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611189</xdr:colOff>
      <xdr:row>21</xdr:row>
      <xdr:rowOff>28576</xdr:rowOff>
    </xdr:from>
    <xdr:to>
      <xdr:col>9</xdr:col>
      <xdr:colOff>628653</xdr:colOff>
      <xdr:row>23</xdr:row>
      <xdr:rowOff>123825</xdr:rowOff>
    </xdr:to>
    <xdr:cxnSp macro="">
      <xdr:nvCxnSpPr>
        <xdr:cNvPr id="14" name="13 Conector recto de flecha"/>
        <xdr:cNvCxnSpPr/>
      </xdr:nvCxnSpPr>
      <xdr:spPr>
        <a:xfrm flipH="1" flipV="1">
          <a:off x="6992939" y="3352801"/>
          <a:ext cx="17464" cy="4000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609602</xdr:colOff>
      <xdr:row>27</xdr:row>
      <xdr:rowOff>19050</xdr:rowOff>
    </xdr:from>
    <xdr:to>
      <xdr:col>7</xdr:col>
      <xdr:colOff>611190</xdr:colOff>
      <xdr:row>28</xdr:row>
      <xdr:rowOff>142875</xdr:rowOff>
    </xdr:to>
    <xdr:cxnSp macro="">
      <xdr:nvCxnSpPr>
        <xdr:cNvPr id="16" name="15 Conector recto de flecha"/>
        <xdr:cNvCxnSpPr/>
      </xdr:nvCxnSpPr>
      <xdr:spPr>
        <a:xfrm rot="5400000" flipH="1" flipV="1">
          <a:off x="5330033" y="4394994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27</xdr:row>
      <xdr:rowOff>28577</xdr:rowOff>
    </xdr:from>
    <xdr:to>
      <xdr:col>3</xdr:col>
      <xdr:colOff>639764</xdr:colOff>
      <xdr:row>29</xdr:row>
      <xdr:rowOff>2</xdr:rowOff>
    </xdr:to>
    <xdr:cxnSp macro="">
      <xdr:nvCxnSpPr>
        <xdr:cNvPr id="17" name="16 Conector recto de flecha"/>
        <xdr:cNvCxnSpPr/>
      </xdr:nvCxnSpPr>
      <xdr:spPr>
        <a:xfrm rot="5400000" flipH="1" flipV="1">
          <a:off x="2310607" y="44045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27</xdr:row>
      <xdr:rowOff>9527</xdr:rowOff>
    </xdr:from>
    <xdr:to>
      <xdr:col>1</xdr:col>
      <xdr:colOff>630239</xdr:colOff>
      <xdr:row>28</xdr:row>
      <xdr:rowOff>133352</xdr:rowOff>
    </xdr:to>
    <xdr:cxnSp macro="">
      <xdr:nvCxnSpPr>
        <xdr:cNvPr id="18" name="17 Conector recto de flecha"/>
        <xdr:cNvCxnSpPr/>
      </xdr:nvCxnSpPr>
      <xdr:spPr>
        <a:xfrm rot="5400000" flipH="1" flipV="1">
          <a:off x="777082" y="438547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27</xdr:row>
      <xdr:rowOff>10319</xdr:rowOff>
    </xdr:from>
    <xdr:to>
      <xdr:col>5</xdr:col>
      <xdr:colOff>629445</xdr:colOff>
      <xdr:row>28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627857</xdr:colOff>
      <xdr:row>27</xdr:row>
      <xdr:rowOff>10319</xdr:rowOff>
    </xdr:from>
    <xdr:to>
      <xdr:col>9</xdr:col>
      <xdr:colOff>629445</xdr:colOff>
      <xdr:row>28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589758</xdr:colOff>
      <xdr:row>33</xdr:row>
      <xdr:rowOff>19843</xdr:rowOff>
    </xdr:from>
    <xdr:to>
      <xdr:col>9</xdr:col>
      <xdr:colOff>591346</xdr:colOff>
      <xdr:row>34</xdr:row>
      <xdr:rowOff>143668</xdr:rowOff>
    </xdr:to>
    <xdr:cxnSp macro="">
      <xdr:nvCxnSpPr>
        <xdr:cNvPr id="9" name="8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15</xdr:row>
      <xdr:rowOff>9525</xdr:rowOff>
    </xdr:from>
    <xdr:to>
      <xdr:col>9</xdr:col>
      <xdr:colOff>657225</xdr:colOff>
      <xdr:row>17</xdr:row>
      <xdr:rowOff>95250</xdr:rowOff>
    </xdr:to>
    <xdr:cxnSp macro="">
      <xdr:nvCxnSpPr>
        <xdr:cNvPr id="10" name="9 Conector recto de flecha"/>
        <xdr:cNvCxnSpPr/>
      </xdr:nvCxnSpPr>
      <xdr:spPr>
        <a:xfrm flipV="1">
          <a:off x="7038975" y="24098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27</xdr:row>
      <xdr:rowOff>28577</xdr:rowOff>
    </xdr:from>
    <xdr:to>
      <xdr:col>3</xdr:col>
      <xdr:colOff>639764</xdr:colOff>
      <xdr:row>29</xdr:row>
      <xdr:rowOff>2</xdr:rowOff>
    </xdr:to>
    <xdr:cxnSp macro="">
      <xdr:nvCxnSpPr>
        <xdr:cNvPr id="11" name="10 Conector recto de flecha"/>
        <xdr:cNvCxnSpPr/>
      </xdr:nvCxnSpPr>
      <xdr:spPr>
        <a:xfrm rot="5400000" flipH="1" flipV="1">
          <a:off x="2310607" y="439499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27</xdr:row>
      <xdr:rowOff>38102</xdr:rowOff>
    </xdr:from>
    <xdr:to>
      <xdr:col>1</xdr:col>
      <xdr:colOff>630239</xdr:colOff>
      <xdr:row>29</xdr:row>
      <xdr:rowOff>9527</xdr:rowOff>
    </xdr:to>
    <xdr:cxnSp macro="">
      <xdr:nvCxnSpPr>
        <xdr:cNvPr id="12" name="11 Conector recto de flecha"/>
        <xdr:cNvCxnSpPr/>
      </xdr:nvCxnSpPr>
      <xdr:spPr>
        <a:xfrm rot="5400000" flipH="1" flipV="1">
          <a:off x="777082" y="44045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619126</xdr:colOff>
      <xdr:row>27</xdr:row>
      <xdr:rowOff>38100</xdr:rowOff>
    </xdr:from>
    <xdr:to>
      <xdr:col>7</xdr:col>
      <xdr:colOff>620714</xdr:colOff>
      <xdr:row>29</xdr:row>
      <xdr:rowOff>9525</xdr:rowOff>
    </xdr:to>
    <xdr:cxnSp macro="">
      <xdr:nvCxnSpPr>
        <xdr:cNvPr id="13" name="12 Conector recto de flecha"/>
        <xdr:cNvCxnSpPr/>
      </xdr:nvCxnSpPr>
      <xdr:spPr>
        <a:xfrm rot="5400000" flipH="1" flipV="1">
          <a:off x="5339557" y="4404519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6"/>
  <sheetViews>
    <sheetView tabSelected="1" topLeftCell="A7" zoomScale="130" zoomScaleNormal="130" workbookViewId="0">
      <selection activeCell="C11" sqref="C11:J11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01" t="str">
        <f>C9</f>
        <v>Dirección General de Promoción, Desarrollo Económico, Turistico y Artesanal</v>
      </c>
      <c r="B7" s="201"/>
      <c r="C7" s="201"/>
      <c r="D7" s="201"/>
      <c r="E7" s="201"/>
      <c r="F7" s="201"/>
      <c r="G7" s="201"/>
      <c r="H7" s="201"/>
      <c r="I7" s="201"/>
      <c r="J7" s="201"/>
    </row>
    <row r="9" spans="1:10">
      <c r="A9" s="2" t="s">
        <v>86</v>
      </c>
      <c r="C9" s="202" t="s">
        <v>305</v>
      </c>
      <c r="D9" s="203"/>
      <c r="E9" s="203"/>
      <c r="F9" s="203"/>
      <c r="G9" s="203"/>
      <c r="H9" s="203"/>
      <c r="I9" s="203"/>
      <c r="J9" s="204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87</v>
      </c>
      <c r="C11" s="202" t="s">
        <v>306</v>
      </c>
      <c r="D11" s="203"/>
      <c r="E11" s="203"/>
      <c r="F11" s="203"/>
      <c r="G11" s="203"/>
      <c r="H11" s="203"/>
      <c r="I11" s="203"/>
      <c r="J11" s="204"/>
    </row>
    <row r="13" spans="1:10">
      <c r="A13" s="205" t="s">
        <v>69</v>
      </c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.75" customHeight="1">
      <c r="A14" s="208" t="s">
        <v>227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ht="15.75" customHeight="1">
      <c r="A15" s="211"/>
      <c r="B15" s="212"/>
      <c r="C15" s="212"/>
      <c r="D15" s="212"/>
      <c r="E15" s="212"/>
      <c r="F15" s="212"/>
      <c r="G15" s="212"/>
      <c r="H15" s="212"/>
      <c r="I15" s="212"/>
      <c r="J15" s="213"/>
    </row>
    <row r="16" spans="1:10" ht="15.75" customHeight="1">
      <c r="A16" s="214"/>
      <c r="B16" s="215"/>
      <c r="C16" s="215"/>
      <c r="D16" s="215"/>
      <c r="E16" s="215"/>
      <c r="F16" s="215"/>
      <c r="G16" s="215"/>
      <c r="H16" s="215"/>
      <c r="I16" s="215"/>
      <c r="J16" s="216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198" t="s">
        <v>70</v>
      </c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3" ht="12.75" customHeight="1">
      <c r="A19" s="208" t="s">
        <v>226</v>
      </c>
      <c r="B19" s="217"/>
      <c r="C19" s="217"/>
      <c r="D19" s="217"/>
      <c r="E19" s="217"/>
      <c r="F19" s="217"/>
      <c r="G19" s="217"/>
      <c r="H19" s="217"/>
      <c r="I19" s="217"/>
      <c r="J19" s="218"/>
    </row>
    <row r="20" spans="1:13">
      <c r="A20" s="219"/>
      <c r="B20" s="220"/>
      <c r="C20" s="220"/>
      <c r="D20" s="220"/>
      <c r="E20" s="220"/>
      <c r="F20" s="220"/>
      <c r="G20" s="220"/>
      <c r="H20" s="220"/>
      <c r="I20" s="220"/>
      <c r="J20" s="221"/>
    </row>
    <row r="21" spans="1:13">
      <c r="A21" s="222"/>
      <c r="B21" s="223"/>
      <c r="C21" s="223"/>
      <c r="D21" s="223"/>
      <c r="E21" s="223"/>
      <c r="F21" s="223"/>
      <c r="G21" s="223"/>
      <c r="H21" s="223"/>
      <c r="I21" s="223"/>
      <c r="J21" s="224"/>
    </row>
    <row r="22" spans="1:13" ht="13.5" customHeight="1"/>
    <row r="23" spans="1:13" ht="26.25" customHeight="1">
      <c r="A23" s="225" t="s">
        <v>0</v>
      </c>
      <c r="B23" s="226"/>
      <c r="C23" s="227"/>
      <c r="D23" s="7">
        <f>'Presupuesto de Egresos'!P63</f>
        <v>100</v>
      </c>
      <c r="F23" s="226" t="s">
        <v>1</v>
      </c>
      <c r="G23" s="226"/>
      <c r="H23" s="226"/>
      <c r="I23" s="7">
        <f>'Egresos Ejercidos Reales'!P63</f>
        <v>100</v>
      </c>
    </row>
    <row r="25" spans="1:13">
      <c r="A25" s="225" t="s">
        <v>2</v>
      </c>
      <c r="B25" s="226"/>
      <c r="C25" s="226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28" t="s">
        <v>5</v>
      </c>
      <c r="C29" s="229"/>
      <c r="D29" s="13" t="s">
        <v>6</v>
      </c>
      <c r="E29" s="14"/>
      <c r="G29" s="12" t="s">
        <v>4</v>
      </c>
      <c r="H29" s="228" t="s">
        <v>65</v>
      </c>
      <c r="I29" s="229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30">
        <f>'Presupuesto de Egresos'!D63</f>
        <v>100</v>
      </c>
      <c r="C30" s="231"/>
      <c r="D30" s="230">
        <f>'Egresos Ejercidos Reales'!D63</f>
        <v>100</v>
      </c>
      <c r="E30" s="231"/>
      <c r="G30" s="16">
        <v>43131</v>
      </c>
      <c r="H30" s="16"/>
      <c r="I30" s="59">
        <f>('componentes POA'!I44+'componentes POA'!I101+'componentes POA'!I158+'componentes POA'!I215)/4</f>
        <v>2.2893772893772892E-2</v>
      </c>
      <c r="J30" s="63">
        <f>('componentes POA'!J44+'componentes POA'!J101+'componentes POA'!J158+'componentes POA'!J215)/4</f>
        <v>0.25228937728937728</v>
      </c>
      <c r="K30" s="1"/>
      <c r="L30" s="1"/>
      <c r="M30" s="1"/>
    </row>
    <row r="31" spans="1:13" s="3" customFormat="1">
      <c r="A31" s="17">
        <v>43159</v>
      </c>
      <c r="B31" s="232">
        <f>'Presupuesto de Egresos'!E63</f>
        <v>0</v>
      </c>
      <c r="C31" s="233"/>
      <c r="D31" s="232">
        <f>'Egresos Ejercidos Reales'!E63</f>
        <v>0</v>
      </c>
      <c r="E31" s="233"/>
      <c r="G31" s="17">
        <v>43159</v>
      </c>
      <c r="H31" s="17"/>
      <c r="I31" s="60">
        <f>('componentes POA'!I45+'componentes POA'!I102+'componentes POA'!I159+'componentes POA'!I216)/4</f>
        <v>6.3186813186813184E-2</v>
      </c>
      <c r="J31" s="64">
        <f>('componentes POA'!J45+'componentes POA'!J102+'componentes POA'!J159+'componentes POA'!J216)/4</f>
        <v>0.35714285714285715</v>
      </c>
      <c r="K31" s="1"/>
      <c r="L31" s="1"/>
      <c r="M31" s="1"/>
    </row>
    <row r="32" spans="1:13" s="3" customFormat="1">
      <c r="A32" s="16">
        <v>43190</v>
      </c>
      <c r="B32" s="230">
        <f>'Presupuesto de Egresos'!F63</f>
        <v>0</v>
      </c>
      <c r="C32" s="231"/>
      <c r="D32" s="230">
        <f>'Egresos Ejercidos Reales'!F63</f>
        <v>0</v>
      </c>
      <c r="E32" s="231"/>
      <c r="G32" s="16">
        <v>43190</v>
      </c>
      <c r="H32" s="16"/>
      <c r="I32" s="59">
        <f>('componentes POA'!I46+'componentes POA'!I103+'componentes POA'!I160+'componentes POA'!I217)/4</f>
        <v>9.0659340659340656E-2</v>
      </c>
      <c r="J32" s="63">
        <f>('componentes POA'!J46+'componentes POA'!J103+'componentes POA'!J160+'componentes POA'!J217)/4</f>
        <v>0.40567765567765562</v>
      </c>
      <c r="K32" s="1"/>
      <c r="L32" s="1"/>
      <c r="M32" s="1"/>
    </row>
    <row r="33" spans="1:13" s="3" customFormat="1">
      <c r="A33" s="17">
        <v>43220</v>
      </c>
      <c r="B33" s="232">
        <f>'Presupuesto de Egresos'!G63</f>
        <v>0</v>
      </c>
      <c r="C33" s="233"/>
      <c r="D33" s="232">
        <f>'Egresos Ejercidos Reales'!G63</f>
        <v>0</v>
      </c>
      <c r="E33" s="233"/>
      <c r="G33" s="17">
        <v>43220</v>
      </c>
      <c r="H33" s="17"/>
      <c r="I33" s="60">
        <f>('componentes POA'!I47+'componentes POA'!I104+'componentes POA'!I161+'componentes POA'!I218)/4</f>
        <v>0.12728937728937728</v>
      </c>
      <c r="J33" s="64">
        <f>('componentes POA'!J47+'componentes POA'!J104+'componentes POA'!J161+'componentes POA'!J218)/4</f>
        <v>0.50897435897435894</v>
      </c>
      <c r="K33" s="1"/>
      <c r="L33" s="1"/>
      <c r="M33" s="1"/>
    </row>
    <row r="34" spans="1:13" s="3" customFormat="1">
      <c r="A34" s="16">
        <v>43251</v>
      </c>
      <c r="B34" s="230">
        <f>'Presupuesto de Egresos'!H63</f>
        <v>0</v>
      </c>
      <c r="C34" s="231"/>
      <c r="D34" s="230">
        <f>'Egresos Ejercidos Reales'!H63</f>
        <v>0</v>
      </c>
      <c r="E34" s="231"/>
      <c r="G34" s="16">
        <v>43251</v>
      </c>
      <c r="H34" s="16"/>
      <c r="I34" s="59">
        <f>('componentes POA'!I48+'componentes POA'!I105+'componentes POA'!I162+'componentes POA'!I219)/4</f>
        <v>0.22626841243862519</v>
      </c>
      <c r="J34" s="63">
        <f>('componentes POA'!J48+'componentes POA'!J105+'componentes POA'!J162+'componentes POA'!J219)/4</f>
        <v>0.60029420933676259</v>
      </c>
      <c r="K34" s="1"/>
      <c r="L34" s="1"/>
      <c r="M34" s="1"/>
    </row>
    <row r="35" spans="1:13" s="3" customFormat="1">
      <c r="A35" s="17">
        <v>43281</v>
      </c>
      <c r="B35" s="232">
        <f>'Presupuesto de Egresos'!I63</f>
        <v>0</v>
      </c>
      <c r="C35" s="233"/>
      <c r="D35" s="232">
        <f>'Egresos Ejercidos Reales'!I63</f>
        <v>0</v>
      </c>
      <c r="E35" s="233"/>
      <c r="G35" s="17">
        <v>43281</v>
      </c>
      <c r="H35" s="17"/>
      <c r="I35" s="60">
        <f>('componentes POA'!I49+'componentes POA'!I106+'componentes POA'!I163+'componentes POA'!I220)/4</f>
        <v>0.28121346738368014</v>
      </c>
      <c r="J35" s="64">
        <f>('componentes POA'!J49+'componentes POA'!J106+'componentes POA'!J163+'componentes POA'!J220)/4</f>
        <v>0.78600849505104819</v>
      </c>
      <c r="K35" s="1"/>
      <c r="L35" s="1"/>
      <c r="M35" s="1"/>
    </row>
    <row r="36" spans="1:13" s="3" customFormat="1">
      <c r="A36" s="16">
        <v>43312</v>
      </c>
      <c r="B36" s="230">
        <f>'Presupuesto de Egresos'!J63</f>
        <v>0</v>
      </c>
      <c r="C36" s="231"/>
      <c r="D36" s="230">
        <f>'Egresos Ejercidos Reales'!J63</f>
        <v>0</v>
      </c>
      <c r="E36" s="231"/>
      <c r="G36" s="16">
        <v>43312</v>
      </c>
      <c r="H36" s="16"/>
      <c r="I36" s="59">
        <f>('componentes POA'!I50+'componentes POA'!I107+'componentes POA'!I164+'componentes POA'!I221)/4</f>
        <v>0.36393305276284005</v>
      </c>
      <c r="J36" s="63">
        <f>('componentes POA'!J50+'componentes POA'!J107+'componentes POA'!J164+'componentes POA'!J221)/4</f>
        <v>0.93859987530200295</v>
      </c>
      <c r="K36" s="1"/>
      <c r="L36" s="1"/>
      <c r="M36" s="1"/>
    </row>
    <row r="37" spans="1:13" s="3" customFormat="1">
      <c r="A37" s="17">
        <v>43343</v>
      </c>
      <c r="B37" s="232">
        <f>'Presupuesto de Egresos'!K63</f>
        <v>0</v>
      </c>
      <c r="C37" s="233"/>
      <c r="D37" s="232">
        <f>'Egresos Ejercidos Reales'!K63</f>
        <v>0</v>
      </c>
      <c r="E37" s="233"/>
      <c r="G37" s="17">
        <v>43343</v>
      </c>
      <c r="H37" s="17"/>
      <c r="I37" s="60">
        <f>('componentes POA'!I51+'componentes POA'!I108+'componentes POA'!I165+'componentes POA'!I222)/4</f>
        <v>0.50368248772504098</v>
      </c>
      <c r="J37" s="64">
        <f>('componentes POA'!J51+'componentes POA'!J108+'componentes POA'!J165+'componentes POA'!J222)/4</f>
        <v>1.0844185955888084</v>
      </c>
      <c r="K37" s="1"/>
      <c r="L37" s="1"/>
      <c r="M37" s="1"/>
    </row>
    <row r="38" spans="1:13" s="3" customFormat="1">
      <c r="A38" s="16">
        <v>43373</v>
      </c>
      <c r="B38" s="230">
        <f>'Presupuesto de Egresos'!L63</f>
        <v>0</v>
      </c>
      <c r="C38" s="231"/>
      <c r="D38" s="230">
        <f>'Egresos Ejercidos Reales'!L63</f>
        <v>0</v>
      </c>
      <c r="E38" s="231"/>
      <c r="G38" s="16">
        <v>43373</v>
      </c>
      <c r="H38" s="16"/>
      <c r="I38" s="59">
        <f>('componentes POA'!I52+'componentes POA'!I109+'componentes POA'!I166+'componentes POA'!I223)/4</f>
        <v>0.61003624035538928</v>
      </c>
      <c r="J38" s="63">
        <f>('componentes POA'!J52+'componentes POA'!J109+'componentes POA'!J166+'componentes POA'!J223)/4</f>
        <v>1.1824390148858233</v>
      </c>
      <c r="K38" s="1"/>
      <c r="L38" s="1"/>
      <c r="M38" s="1"/>
    </row>
    <row r="39" spans="1:13" s="3" customFormat="1">
      <c r="A39" s="17">
        <v>43404</v>
      </c>
      <c r="B39" s="232">
        <f>'Presupuesto de Egresos'!M63</f>
        <v>0</v>
      </c>
      <c r="C39" s="233"/>
      <c r="D39" s="232">
        <f>'Egresos Ejercidos Reales'!M63</f>
        <v>0</v>
      </c>
      <c r="E39" s="233"/>
      <c r="G39" s="17">
        <v>43404</v>
      </c>
      <c r="H39" s="17"/>
      <c r="I39" s="60">
        <f>('componentes POA'!I53+'componentes POA'!I110+'componentes POA'!I167+'componentes POA'!I224)/4</f>
        <v>0.72820707661133199</v>
      </c>
      <c r="J39" s="64">
        <f>('componentes POA'!J53+'componentes POA'!J110+'componentes POA'!J167+'componentes POA'!J224)/4</f>
        <v>1.3006098511417659</v>
      </c>
      <c r="K39" s="1"/>
      <c r="L39" s="1"/>
      <c r="M39" s="1"/>
    </row>
    <row r="40" spans="1:13" s="3" customFormat="1">
      <c r="A40" s="16">
        <v>43434</v>
      </c>
      <c r="B40" s="230">
        <f>'Presupuesto de Egresos'!N63</f>
        <v>0</v>
      </c>
      <c r="C40" s="231"/>
      <c r="D40" s="230">
        <f>'Egresos Ejercidos Reales'!N63</f>
        <v>0</v>
      </c>
      <c r="E40" s="231"/>
      <c r="G40" s="16">
        <v>43434</v>
      </c>
      <c r="H40" s="16"/>
      <c r="I40" s="59">
        <f>('componentes POA'!I54+'componentes POA'!I111+'componentes POA'!I168+'componentes POA'!I225)/4</f>
        <v>0.8581949964928689</v>
      </c>
      <c r="J40" s="63">
        <f>('componentes POA'!J54+'componentes POA'!J111+'componentes POA'!J168+'componentes POA'!J225)/4</f>
        <v>1.4305977710233029</v>
      </c>
      <c r="K40" s="1"/>
      <c r="L40" s="1"/>
      <c r="M40" s="1"/>
    </row>
    <row r="41" spans="1:13" s="3" customFormat="1">
      <c r="A41" s="17">
        <v>43465</v>
      </c>
      <c r="B41" s="232">
        <f>'Presupuesto de Egresos'!O63</f>
        <v>0</v>
      </c>
      <c r="C41" s="233"/>
      <c r="D41" s="232">
        <f>'Egresos Ejercidos Reales'!O63</f>
        <v>0</v>
      </c>
      <c r="E41" s="233"/>
      <c r="G41" s="17">
        <v>43465</v>
      </c>
      <c r="H41" s="17"/>
      <c r="I41" s="60">
        <f>('componentes POA'!I55+'componentes POA'!I112+'componentes POA'!I169+'componentes POA'!I226)/4</f>
        <v>1</v>
      </c>
      <c r="J41" s="64">
        <f>('componentes POA'!J55+'componentes POA'!J112+'componentes POA'!J169+'componentes POA'!J226)/4</f>
        <v>1.5724027745304341</v>
      </c>
      <c r="K41" s="1"/>
      <c r="L41" s="1"/>
      <c r="M41" s="1"/>
    </row>
    <row r="42" spans="1:13" s="3" customFormat="1">
      <c r="B42" s="234">
        <f>SUM(B30:C41)</f>
        <v>100</v>
      </c>
      <c r="C42" s="235"/>
      <c r="D42" s="234">
        <f>SUM(D30:E41)</f>
        <v>100</v>
      </c>
      <c r="E42" s="235"/>
      <c r="F42" s="18"/>
      <c r="H42" s="61"/>
      <c r="I42" s="62">
        <f>I41</f>
        <v>1</v>
      </c>
      <c r="J42" s="65">
        <f>J41</f>
        <v>1.5724027745304341</v>
      </c>
      <c r="K42" s="1"/>
      <c r="L42" s="1"/>
      <c r="M42" s="1"/>
    </row>
    <row r="45" spans="1:13">
      <c r="A45" s="236" t="s">
        <v>64</v>
      </c>
      <c r="B45" s="237"/>
      <c r="C45" s="238"/>
      <c r="D45" s="118" t="s">
        <v>75</v>
      </c>
      <c r="E45" s="119">
        <v>2</v>
      </c>
      <c r="F45" s="117" t="str">
        <f>VLOOKUP(E45,nombremes,2,FALSE)</f>
        <v>Febrero</v>
      </c>
      <c r="G45" s="236" t="s">
        <v>8</v>
      </c>
      <c r="H45" s="237"/>
      <c r="I45" s="238"/>
      <c r="J45" s="1"/>
    </row>
    <row r="46" spans="1:13">
      <c r="A46" s="239" t="s">
        <v>9</v>
      </c>
      <c r="B46" s="240"/>
      <c r="C46" s="241"/>
      <c r="D46" s="239" t="s">
        <v>65</v>
      </c>
      <c r="E46" s="241"/>
      <c r="F46" s="80" t="s">
        <v>7</v>
      </c>
      <c r="G46" s="239" t="s">
        <v>65</v>
      </c>
      <c r="H46" s="241"/>
      <c r="I46" s="80" t="s">
        <v>7</v>
      </c>
      <c r="J46" s="1"/>
    </row>
    <row r="47" spans="1:13">
      <c r="A47" s="242" t="str">
        <f>'componentes POA'!C3</f>
        <v>Capacitacion y Comercio Exterior</v>
      </c>
      <c r="B47" s="243"/>
      <c r="C47" s="244"/>
      <c r="D47" s="83">
        <f>VLOOKUP($E$45,compo1,2,FALSE)</f>
        <v>0</v>
      </c>
      <c r="E47" s="82"/>
      <c r="F47" s="83">
        <f>VLOOKUP($E$45,compo1,3,FALSE)</f>
        <v>0</v>
      </c>
      <c r="G47" s="83">
        <f>VLOOKUP($E$45,compo1,5,FALSE)</f>
        <v>0</v>
      </c>
      <c r="H47" s="82"/>
      <c r="I47" s="84">
        <f>VLOOKUP($E$45,compo1,6,FALSE)</f>
        <v>0</v>
      </c>
      <c r="J47" s="1"/>
    </row>
    <row r="48" spans="1:13">
      <c r="A48" s="245" t="str">
        <f>'componentes POA'!C60</f>
        <v>Asesoria y Financiamiento</v>
      </c>
      <c r="B48" s="246"/>
      <c r="C48" s="247"/>
      <c r="D48" s="83">
        <f>VLOOKUP($E$45,compo2,2,FALSE)</f>
        <v>100</v>
      </c>
      <c r="E48" s="82"/>
      <c r="F48" s="83">
        <f>VLOOKUP($E$45,compo2,3,FALSE)</f>
        <v>111</v>
      </c>
      <c r="G48" s="83">
        <f>VLOOKUP($E$45,compo2,5,FALSE)</f>
        <v>160</v>
      </c>
      <c r="H48" s="82"/>
      <c r="I48" s="84">
        <f>VLOOKUP($E$45,compo2,6,FALSE)</f>
        <v>201</v>
      </c>
      <c r="J48" s="1"/>
    </row>
    <row r="49" spans="1:10">
      <c r="A49" s="245" t="str">
        <f>'componentes POA'!C117</f>
        <v>Programa empleo tonala</v>
      </c>
      <c r="B49" s="246"/>
      <c r="C49" s="247"/>
      <c r="D49" s="83">
        <f>VLOOKUP($E$45,compo3,2,FALSE)</f>
        <v>10</v>
      </c>
      <c r="E49" s="82"/>
      <c r="F49" s="83">
        <f>VLOOKUP($E$45,compo3,3,FALSE)</f>
        <v>106</v>
      </c>
      <c r="G49" s="83">
        <f>VLOOKUP($E$45,compo3,5,FALSE)</f>
        <v>15</v>
      </c>
      <c r="H49" s="82"/>
      <c r="I49" s="84">
        <f>VLOOKUP($E$45,compo3,6,FALSE)</f>
        <v>456</v>
      </c>
      <c r="J49" s="1"/>
    </row>
    <row r="50" spans="1:10">
      <c r="A50" s="202" t="str">
        <f>'componentes POA'!C174</f>
        <v>nombre de componente 4</v>
      </c>
      <c r="B50" s="203"/>
      <c r="C50" s="204"/>
      <c r="D50" s="83">
        <f>VLOOKUP($E$45,compo4,2,FALSE)</f>
        <v>20</v>
      </c>
      <c r="E50" s="82"/>
      <c r="F50" s="83">
        <f>VLOOKUP($E$45,compo4,3,FALSE)</f>
        <v>20</v>
      </c>
      <c r="G50" s="83">
        <f>VLOOKUP($E$45,compo4,5,FALSE)</f>
        <v>30</v>
      </c>
      <c r="H50" s="82"/>
      <c r="I50" s="84">
        <f>VLOOKUP($E$45,compo4,6,FALSE)</f>
        <v>30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36" t="s">
        <v>10</v>
      </c>
      <c r="B52" s="237"/>
      <c r="C52" s="238"/>
      <c r="D52" s="8"/>
      <c r="E52" s="8"/>
      <c r="F52" s="19"/>
      <c r="G52" s="8"/>
      <c r="J52" s="8"/>
    </row>
    <row r="53" spans="1:10">
      <c r="A53" s="239" t="s">
        <v>9</v>
      </c>
      <c r="B53" s="240"/>
      <c r="C53" s="241"/>
      <c r="D53" s="239" t="s">
        <v>65</v>
      </c>
      <c r="E53" s="241"/>
      <c r="F53" s="19"/>
      <c r="G53" s="8"/>
      <c r="J53" s="8"/>
    </row>
    <row r="54" spans="1:10">
      <c r="A54" s="242" t="str">
        <f>A47</f>
        <v>Capacitacion y Comercio Exterior</v>
      </c>
      <c r="B54" s="243"/>
      <c r="C54" s="244"/>
      <c r="D54" s="81">
        <v>0.2</v>
      </c>
      <c r="E54" s="104"/>
      <c r="F54" s="19"/>
      <c r="G54" s="8"/>
      <c r="J54" s="8"/>
    </row>
    <row r="55" spans="1:10" ht="12.75" customHeight="1">
      <c r="A55" s="242" t="str">
        <f>A48</f>
        <v>Asesoria y Financiamiento</v>
      </c>
      <c r="B55" s="243"/>
      <c r="C55" s="244"/>
      <c r="D55" s="81">
        <v>0.3</v>
      </c>
      <c r="E55" s="104"/>
      <c r="F55" s="19"/>
      <c r="G55" s="8"/>
      <c r="J55" s="8"/>
    </row>
    <row r="56" spans="1:10" ht="12.75" customHeight="1">
      <c r="A56" s="242" t="str">
        <f>A49</f>
        <v>Programa empleo tonala</v>
      </c>
      <c r="B56" s="243"/>
      <c r="C56" s="244"/>
      <c r="D56" s="81">
        <v>0.2</v>
      </c>
      <c r="E56" s="104"/>
      <c r="F56" s="19"/>
      <c r="G56" s="8"/>
      <c r="J56" s="8"/>
    </row>
    <row r="57" spans="1:10">
      <c r="A57" s="242" t="str">
        <f>A50</f>
        <v>nombre de componente 4</v>
      </c>
      <c r="B57" s="243"/>
      <c r="C57" s="244"/>
      <c r="D57" s="81">
        <v>0.3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  <row r="61" spans="1:10">
      <c r="A61" s="5"/>
      <c r="B61" s="5"/>
      <c r="C61" s="5"/>
      <c r="D61" s="8"/>
      <c r="E61" s="8"/>
      <c r="F61" s="19"/>
      <c r="G61" s="8"/>
      <c r="J61" s="8"/>
    </row>
    <row r="63" spans="1:10">
      <c r="A63" s="251" t="s">
        <v>228</v>
      </c>
      <c r="B63" s="251"/>
      <c r="D63" s="248" t="s">
        <v>230</v>
      </c>
      <c r="E63" s="248"/>
      <c r="F63" s="248"/>
      <c r="I63" s="251"/>
      <c r="J63" s="251"/>
    </row>
    <row r="64" spans="1:10">
      <c r="A64" s="252" t="s">
        <v>11</v>
      </c>
      <c r="B64" s="252"/>
      <c r="C64" s="136"/>
      <c r="D64" s="249" t="s">
        <v>11</v>
      </c>
      <c r="E64" s="249"/>
      <c r="F64" s="249"/>
      <c r="I64" s="252" t="s">
        <v>11</v>
      </c>
      <c r="J64" s="252"/>
    </row>
    <row r="65" spans="1:10">
      <c r="A65" s="250" t="s">
        <v>229</v>
      </c>
      <c r="B65" s="250"/>
      <c r="C65" s="136"/>
      <c r="D65" s="250" t="s">
        <v>231</v>
      </c>
      <c r="E65" s="250"/>
      <c r="F65" s="250"/>
      <c r="I65" s="250" t="s">
        <v>79</v>
      </c>
      <c r="J65" s="250"/>
    </row>
    <row r="66" spans="1:10">
      <c r="A66" s="250" t="s">
        <v>78</v>
      </c>
      <c r="B66" s="250"/>
      <c r="C66" s="136"/>
      <c r="D66" s="250" t="s">
        <v>80</v>
      </c>
      <c r="E66" s="250"/>
      <c r="F66" s="250"/>
      <c r="I66" s="250" t="s">
        <v>88</v>
      </c>
      <c r="J66" s="250"/>
    </row>
  </sheetData>
  <sheetProtection algorithmName="SHA-512" hashValue="JoDqpr95ynKXIYPw90hRg22lpJSE2zFiIXx1RmWf0fL9sRSqc7q5UEpr5p8lKD5ujZZzJbg0Op4efG7pySjvUQ==" saltValue="mOV6BM2GbASgLis+FB2E+w==" spinCount="100000" sheet="1" objects="1" scenarios="1"/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6">
    <mergeCell ref="A63:B63"/>
    <mergeCell ref="A64:B64"/>
    <mergeCell ref="A65:B65"/>
    <mergeCell ref="A66:B66"/>
    <mergeCell ref="I63:J63"/>
    <mergeCell ref="I64:J64"/>
    <mergeCell ref="I65:J65"/>
    <mergeCell ref="I66:J66"/>
    <mergeCell ref="D53:E53"/>
    <mergeCell ref="D63:F63"/>
    <mergeCell ref="D64:F64"/>
    <mergeCell ref="D65:F65"/>
    <mergeCell ref="D66:F66"/>
    <mergeCell ref="A54:C54"/>
    <mergeCell ref="A55:C55"/>
    <mergeCell ref="A56:C56"/>
    <mergeCell ref="A57:C57"/>
    <mergeCell ref="A47:C47"/>
    <mergeCell ref="A48:C48"/>
    <mergeCell ref="A49:C49"/>
    <mergeCell ref="A50:C50"/>
    <mergeCell ref="A52:C52"/>
    <mergeCell ref="A53:C53"/>
    <mergeCell ref="B42:C42"/>
    <mergeCell ref="D42:E42"/>
    <mergeCell ref="A45:C45"/>
    <mergeCell ref="G45:I45"/>
    <mergeCell ref="A46:C46"/>
    <mergeCell ref="D46:E46"/>
    <mergeCell ref="G46:H46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19:J21"/>
    <mergeCell ref="A23:C23"/>
    <mergeCell ref="F23:H23"/>
    <mergeCell ref="A25:C25"/>
    <mergeCell ref="B29:C29"/>
    <mergeCell ref="H29:I29"/>
    <mergeCell ref="A18:J18"/>
    <mergeCell ref="A7:J7"/>
    <mergeCell ref="C9:J9"/>
    <mergeCell ref="C11:J11"/>
    <mergeCell ref="A13:J13"/>
    <mergeCell ref="A14:J16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9"/>
  <sheetViews>
    <sheetView topLeftCell="A94" zoomScale="150" zoomScaleNormal="150" workbookViewId="0">
      <selection activeCell="D167" sqref="D167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>Capacitacion y Comercio Exterior</v>
      </c>
      <c r="E1" s="67"/>
      <c r="F1" s="67"/>
      <c r="G1" s="67"/>
      <c r="H1" s="67"/>
      <c r="I1" s="67"/>
      <c r="J1" s="67"/>
    </row>
    <row r="2" spans="1:10">
      <c r="I2" s="276" t="s">
        <v>213</v>
      </c>
      <c r="J2" s="277"/>
    </row>
    <row r="3" spans="1:10">
      <c r="A3" s="2" t="s">
        <v>11</v>
      </c>
      <c r="C3" s="278" t="s">
        <v>232</v>
      </c>
      <c r="D3" s="279"/>
      <c r="E3" s="279"/>
      <c r="F3" s="279"/>
      <c r="G3" s="283"/>
      <c r="H3" s="20"/>
      <c r="I3" s="134" t="s">
        <v>82</v>
      </c>
      <c r="J3" s="137">
        <f>beneficiarios!N8</f>
        <v>5</v>
      </c>
    </row>
    <row r="4" spans="1:10">
      <c r="A4" s="2" t="s">
        <v>12</v>
      </c>
      <c r="C4" s="278" t="s">
        <v>233</v>
      </c>
      <c r="D4" s="279"/>
      <c r="E4" s="279"/>
      <c r="F4" s="279"/>
      <c r="G4" s="283"/>
      <c r="H4" s="20"/>
      <c r="I4" s="134" t="s">
        <v>210</v>
      </c>
      <c r="J4" s="190">
        <f>beneficiarios!N9</f>
        <v>0</v>
      </c>
    </row>
    <row r="5" spans="1:10">
      <c r="A5" s="131" t="s">
        <v>13</v>
      </c>
      <c r="C5" s="278" t="s">
        <v>234</v>
      </c>
      <c r="D5" s="279"/>
      <c r="E5" s="279"/>
      <c r="F5" s="279"/>
      <c r="G5" s="283"/>
      <c r="H5" s="20"/>
      <c r="I5" s="135" t="s">
        <v>211</v>
      </c>
      <c r="J5" s="190">
        <f>beneficiarios!N10</f>
        <v>0</v>
      </c>
    </row>
    <row r="6" spans="1:10" ht="25.5">
      <c r="A6" s="131" t="s">
        <v>218</v>
      </c>
      <c r="B6" s="139"/>
      <c r="C6" s="288" t="s">
        <v>235</v>
      </c>
      <c r="D6" s="289"/>
      <c r="E6" s="289"/>
      <c r="F6" s="289"/>
      <c r="G6" s="290"/>
      <c r="H6" s="20"/>
      <c r="I6" s="135" t="s">
        <v>212</v>
      </c>
      <c r="J6" s="190">
        <f>beneficiarios!N11</f>
        <v>0</v>
      </c>
    </row>
    <row r="7" spans="1:10">
      <c r="A7" s="1"/>
    </row>
    <row r="8" spans="1:10">
      <c r="A8" s="2" t="s">
        <v>14</v>
      </c>
      <c r="C8" s="255">
        <v>43101</v>
      </c>
      <c r="D8" s="291"/>
      <c r="F8" s="130" t="s">
        <v>15</v>
      </c>
      <c r="G8" s="40"/>
      <c r="I8" s="255">
        <v>43465</v>
      </c>
      <c r="J8" s="291"/>
    </row>
    <row r="10" spans="1:10" ht="12.75" customHeight="1">
      <c r="A10" s="253" t="s">
        <v>73</v>
      </c>
      <c r="B10" s="254"/>
      <c r="C10" s="255">
        <v>43160</v>
      </c>
      <c r="D10" s="291"/>
      <c r="E10" s="20"/>
      <c r="F10" s="274" t="s">
        <v>219</v>
      </c>
      <c r="G10" s="274"/>
      <c r="H10" s="274"/>
      <c r="I10" s="257" t="s">
        <v>125</v>
      </c>
      <c r="J10" s="258"/>
    </row>
    <row r="11" spans="1:10" ht="13.5" thickBot="1"/>
    <row r="12" spans="1:10" ht="25.5" customHeight="1" thickBot="1">
      <c r="A12" s="270" t="s">
        <v>81</v>
      </c>
      <c r="B12" s="271"/>
      <c r="C12" s="272" t="s">
        <v>90</v>
      </c>
      <c r="D12" s="273"/>
      <c r="E12" s="270" t="s">
        <v>74</v>
      </c>
      <c r="F12" s="271"/>
      <c r="G12" s="272" t="s">
        <v>91</v>
      </c>
      <c r="H12" s="273"/>
      <c r="I12" s="127" t="s">
        <v>85</v>
      </c>
      <c r="J12" s="128" t="s">
        <v>120</v>
      </c>
    </row>
    <row r="14" spans="1:10">
      <c r="A14" s="21" t="s">
        <v>71</v>
      </c>
      <c r="C14" s="259" t="s">
        <v>236</v>
      </c>
      <c r="D14" s="260"/>
      <c r="E14" s="260"/>
      <c r="F14" s="260"/>
      <c r="G14" s="260"/>
      <c r="H14" s="260"/>
      <c r="I14" s="260"/>
      <c r="J14" s="261"/>
    </row>
    <row r="15" spans="1:10">
      <c r="A15" s="22"/>
      <c r="C15" s="262"/>
      <c r="D15" s="303"/>
      <c r="E15" s="303"/>
      <c r="F15" s="303"/>
      <c r="G15" s="303"/>
      <c r="H15" s="303"/>
      <c r="I15" s="303"/>
      <c r="J15" s="264"/>
    </row>
    <row r="16" spans="1:10">
      <c r="A16" s="1"/>
      <c r="C16" s="262"/>
      <c r="D16" s="303"/>
      <c r="E16" s="303"/>
      <c r="F16" s="303"/>
      <c r="G16" s="303"/>
      <c r="H16" s="303"/>
      <c r="I16" s="303"/>
      <c r="J16" s="264"/>
    </row>
    <row r="17" spans="1:10">
      <c r="A17" s="1"/>
      <c r="C17" s="265"/>
      <c r="D17" s="266"/>
      <c r="E17" s="266"/>
      <c r="F17" s="266"/>
      <c r="G17" s="266"/>
      <c r="H17" s="266"/>
      <c r="I17" s="266"/>
      <c r="J17" s="267"/>
    </row>
    <row r="19" spans="1:10">
      <c r="A19" s="21" t="s">
        <v>36</v>
      </c>
      <c r="C19" s="54" t="s">
        <v>237</v>
      </c>
      <c r="D19" s="85"/>
      <c r="E19" s="85"/>
      <c r="F19" s="85"/>
      <c r="G19" s="85"/>
      <c r="H19" s="85"/>
      <c r="I19" s="85"/>
      <c r="J19" s="86"/>
    </row>
    <row r="20" spans="1:10">
      <c r="A20" s="22" t="s">
        <v>37</v>
      </c>
      <c r="C20" s="129" t="s">
        <v>238</v>
      </c>
      <c r="D20" s="87"/>
      <c r="E20" s="87"/>
      <c r="F20" s="87"/>
      <c r="G20" s="87"/>
      <c r="H20" s="87"/>
      <c r="I20" s="87"/>
      <c r="J20" s="88"/>
    </row>
    <row r="21" spans="1:10">
      <c r="C21" s="129" t="s">
        <v>239</v>
      </c>
      <c r="D21" s="87"/>
      <c r="E21" s="87"/>
      <c r="F21" s="87"/>
      <c r="G21" s="87"/>
      <c r="H21" s="87"/>
      <c r="I21" s="87"/>
      <c r="J21" s="88"/>
    </row>
    <row r="22" spans="1:10">
      <c r="C22" s="129" t="s">
        <v>240</v>
      </c>
      <c r="D22" s="87"/>
      <c r="E22" s="87"/>
      <c r="F22" s="87"/>
      <c r="G22" s="87"/>
      <c r="H22" s="87"/>
      <c r="I22" s="87"/>
      <c r="J22" s="88"/>
    </row>
    <row r="23" spans="1:10">
      <c r="C23" s="53"/>
      <c r="D23" s="89"/>
      <c r="E23" s="89"/>
      <c r="F23" s="89"/>
      <c r="G23" s="89"/>
      <c r="H23" s="89"/>
      <c r="I23" s="89"/>
      <c r="J23" s="90"/>
    </row>
    <row r="25" spans="1:10">
      <c r="A25" s="21" t="s">
        <v>35</v>
      </c>
      <c r="C25" s="54" t="s">
        <v>241</v>
      </c>
      <c r="D25" s="85"/>
      <c r="E25" s="85"/>
      <c r="F25" s="85"/>
      <c r="G25" s="85"/>
      <c r="H25" s="85"/>
      <c r="I25" s="85"/>
      <c r="J25" s="86"/>
    </row>
    <row r="26" spans="1:10">
      <c r="A26" s="22"/>
      <c r="C26" s="129" t="s">
        <v>242</v>
      </c>
      <c r="D26" s="87"/>
      <c r="E26" s="87"/>
      <c r="F26" s="87"/>
      <c r="G26" s="87"/>
      <c r="H26" s="87"/>
      <c r="I26" s="87"/>
      <c r="J26" s="88"/>
    </row>
    <row r="27" spans="1:10">
      <c r="C27" s="129" t="s">
        <v>243</v>
      </c>
      <c r="D27" s="87"/>
      <c r="E27" s="87"/>
      <c r="F27" s="87"/>
      <c r="G27" s="87"/>
      <c r="H27" s="87"/>
      <c r="I27" s="87"/>
      <c r="J27" s="88"/>
    </row>
    <row r="28" spans="1:10">
      <c r="C28" s="129"/>
      <c r="D28" s="87"/>
      <c r="E28" s="87"/>
      <c r="F28" s="87"/>
      <c r="G28" s="87"/>
      <c r="H28" s="87"/>
      <c r="I28" s="87"/>
      <c r="J28" s="88"/>
    </row>
    <row r="29" spans="1:10">
      <c r="C29" s="53"/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58" t="s">
        <v>244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55" t="s">
        <v>245</v>
      </c>
      <c r="D32" s="93"/>
      <c r="E32" s="93"/>
      <c r="F32" s="93"/>
      <c r="G32" s="93"/>
      <c r="H32" s="93"/>
      <c r="I32" s="93"/>
      <c r="J32" s="94"/>
    </row>
    <row r="33" spans="1:10">
      <c r="C33" s="55" t="s">
        <v>246</v>
      </c>
      <c r="D33" s="93"/>
      <c r="E33" s="93"/>
      <c r="F33" s="93"/>
      <c r="G33" s="93"/>
      <c r="H33" s="93"/>
      <c r="I33" s="93"/>
      <c r="J33" s="94"/>
    </row>
    <row r="34" spans="1:10">
      <c r="C34" s="55" t="s">
        <v>247</v>
      </c>
      <c r="D34" s="93"/>
      <c r="E34" s="93"/>
      <c r="F34" s="93"/>
      <c r="G34" s="93"/>
      <c r="H34" s="93"/>
      <c r="I34" s="93"/>
      <c r="J34" s="94"/>
    </row>
    <row r="35" spans="1:10">
      <c r="C35" s="55" t="s">
        <v>248</v>
      </c>
      <c r="D35" s="93"/>
      <c r="E35" s="93"/>
      <c r="F35" s="93"/>
      <c r="G35" s="93"/>
      <c r="H35" s="93"/>
      <c r="I35" s="93"/>
      <c r="J35" s="94"/>
    </row>
    <row r="36" spans="1:10">
      <c r="C36" s="55" t="s">
        <v>249</v>
      </c>
      <c r="D36" s="93"/>
      <c r="E36" s="93"/>
      <c r="F36" s="93"/>
      <c r="G36" s="93"/>
      <c r="H36" s="93"/>
      <c r="I36" s="93"/>
      <c r="J36" s="94"/>
    </row>
    <row r="37" spans="1:10">
      <c r="C37" s="55" t="s">
        <v>250</v>
      </c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304">
        <v>0</v>
      </c>
      <c r="D40" s="256"/>
      <c r="F40" s="305" t="s">
        <v>19</v>
      </c>
      <c r="G40" s="306"/>
      <c r="I40" s="304">
        <v>0</v>
      </c>
      <c r="J40" s="256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/>
      <c r="D44" s="115"/>
      <c r="E44" s="120"/>
      <c r="F44" s="25">
        <f>C44</f>
        <v>0</v>
      </c>
      <c r="G44" s="26">
        <f>D44</f>
        <v>0</v>
      </c>
      <c r="H44" s="27"/>
      <c r="I44" s="28">
        <f t="shared" ref="I44:J55" si="0">F44/$F$56</f>
        <v>0</v>
      </c>
      <c r="J44" s="28">
        <f t="shared" si="0"/>
        <v>0</v>
      </c>
    </row>
    <row r="45" spans="1:10">
      <c r="A45" s="17">
        <v>43159</v>
      </c>
      <c r="B45" s="122">
        <v>2</v>
      </c>
      <c r="C45" s="15"/>
      <c r="D45" s="114"/>
      <c r="E45" s="14"/>
      <c r="F45" s="29">
        <f t="shared" ref="F45:G55" si="1">C45+F44</f>
        <v>0</v>
      </c>
      <c r="G45" s="30">
        <f t="shared" si="1"/>
        <v>0</v>
      </c>
      <c r="H45" s="31"/>
      <c r="I45" s="32">
        <f t="shared" si="0"/>
        <v>0</v>
      </c>
      <c r="J45" s="32">
        <f t="shared" si="0"/>
        <v>0</v>
      </c>
    </row>
    <row r="46" spans="1:10">
      <c r="A46" s="16">
        <v>43190</v>
      </c>
      <c r="B46" s="121">
        <v>3</v>
      </c>
      <c r="C46" s="24"/>
      <c r="D46" s="115"/>
      <c r="E46" s="120"/>
      <c r="F46" s="25">
        <f t="shared" si="1"/>
        <v>0</v>
      </c>
      <c r="G46" s="26">
        <f t="shared" si="1"/>
        <v>0</v>
      </c>
      <c r="H46" s="27"/>
      <c r="I46" s="28">
        <f t="shared" si="0"/>
        <v>0</v>
      </c>
      <c r="J46" s="28">
        <f t="shared" si="0"/>
        <v>0</v>
      </c>
    </row>
    <row r="47" spans="1:10">
      <c r="A47" s="17">
        <v>43220</v>
      </c>
      <c r="B47" s="122">
        <v>4</v>
      </c>
      <c r="C47" s="15"/>
      <c r="D47" s="114"/>
      <c r="E47" s="14"/>
      <c r="F47" s="29">
        <f t="shared" si="1"/>
        <v>0</v>
      </c>
      <c r="G47" s="30">
        <f t="shared" si="1"/>
        <v>0</v>
      </c>
      <c r="H47" s="31"/>
      <c r="I47" s="32">
        <f t="shared" si="0"/>
        <v>0</v>
      </c>
      <c r="J47" s="32">
        <f t="shared" si="0"/>
        <v>0</v>
      </c>
    </row>
    <row r="48" spans="1:10">
      <c r="A48" s="16">
        <v>43251</v>
      </c>
      <c r="B48" s="121">
        <v>5</v>
      </c>
      <c r="C48" s="24">
        <v>20</v>
      </c>
      <c r="D48" s="115">
        <v>5</v>
      </c>
      <c r="E48" s="120"/>
      <c r="F48" s="25">
        <f t="shared" si="1"/>
        <v>20</v>
      </c>
      <c r="G48" s="26">
        <f t="shared" si="1"/>
        <v>5</v>
      </c>
      <c r="H48" s="27"/>
      <c r="I48" s="28">
        <f t="shared" si="0"/>
        <v>0.21276595744680851</v>
      </c>
      <c r="J48" s="28">
        <f t="shared" si="0"/>
        <v>5.3191489361702128E-2</v>
      </c>
    </row>
    <row r="49" spans="1:10">
      <c r="A49" s="17">
        <v>43281</v>
      </c>
      <c r="B49" s="122">
        <v>6</v>
      </c>
      <c r="C49" s="15"/>
      <c r="D49" s="114"/>
      <c r="E49" s="14"/>
      <c r="F49" s="29">
        <f t="shared" si="1"/>
        <v>20</v>
      </c>
      <c r="G49" s="30">
        <f t="shared" si="1"/>
        <v>5</v>
      </c>
      <c r="H49" s="31"/>
      <c r="I49" s="32">
        <f t="shared" si="0"/>
        <v>0.21276595744680851</v>
      </c>
      <c r="J49" s="32">
        <f t="shared" si="0"/>
        <v>5.3191489361702128E-2</v>
      </c>
    </row>
    <row r="50" spans="1:10">
      <c r="A50" s="16">
        <v>43312</v>
      </c>
      <c r="B50" s="121">
        <v>7</v>
      </c>
      <c r="C50" s="24">
        <v>7</v>
      </c>
      <c r="D50" s="115">
        <v>7</v>
      </c>
      <c r="E50" s="120"/>
      <c r="F50" s="25">
        <f t="shared" si="1"/>
        <v>27</v>
      </c>
      <c r="G50" s="26">
        <f t="shared" si="1"/>
        <v>12</v>
      </c>
      <c r="H50" s="27"/>
      <c r="I50" s="28">
        <f t="shared" si="0"/>
        <v>0.28723404255319152</v>
      </c>
      <c r="J50" s="28">
        <f t="shared" si="0"/>
        <v>0.1276595744680851</v>
      </c>
    </row>
    <row r="51" spans="1:10">
      <c r="A51" s="17">
        <v>43343</v>
      </c>
      <c r="B51" s="122">
        <v>8</v>
      </c>
      <c r="C51" s="15">
        <v>25</v>
      </c>
      <c r="D51" s="114">
        <v>8</v>
      </c>
      <c r="E51" s="14"/>
      <c r="F51" s="29">
        <f t="shared" si="1"/>
        <v>52</v>
      </c>
      <c r="G51" s="30">
        <f t="shared" si="1"/>
        <v>20</v>
      </c>
      <c r="H51" s="31"/>
      <c r="I51" s="32">
        <f t="shared" si="0"/>
        <v>0.55319148936170215</v>
      </c>
      <c r="J51" s="32">
        <f t="shared" si="0"/>
        <v>0.21276595744680851</v>
      </c>
    </row>
    <row r="52" spans="1:10">
      <c r="A52" s="16">
        <v>43373</v>
      </c>
      <c r="B52" s="121">
        <v>9</v>
      </c>
      <c r="C52" s="24">
        <v>9</v>
      </c>
      <c r="D52" s="115">
        <v>9</v>
      </c>
      <c r="E52" s="120"/>
      <c r="F52" s="25">
        <f t="shared" si="1"/>
        <v>61</v>
      </c>
      <c r="G52" s="26">
        <f t="shared" si="1"/>
        <v>29</v>
      </c>
      <c r="H52" s="27"/>
      <c r="I52" s="28">
        <f t="shared" si="0"/>
        <v>0.64893617021276595</v>
      </c>
      <c r="J52" s="28">
        <f t="shared" si="0"/>
        <v>0.30851063829787234</v>
      </c>
    </row>
    <row r="53" spans="1:10">
      <c r="A53" s="17">
        <v>43404</v>
      </c>
      <c r="B53" s="122">
        <v>10</v>
      </c>
      <c r="C53" s="15">
        <v>10</v>
      </c>
      <c r="D53" s="114">
        <v>10</v>
      </c>
      <c r="E53" s="14"/>
      <c r="F53" s="29">
        <f t="shared" si="1"/>
        <v>71</v>
      </c>
      <c r="G53" s="30">
        <f t="shared" si="1"/>
        <v>39</v>
      </c>
      <c r="H53" s="31"/>
      <c r="I53" s="32">
        <f t="shared" si="0"/>
        <v>0.75531914893617025</v>
      </c>
      <c r="J53" s="32">
        <f t="shared" si="0"/>
        <v>0.41489361702127658</v>
      </c>
    </row>
    <row r="54" spans="1:10">
      <c r="A54" s="16">
        <v>43434</v>
      </c>
      <c r="B54" s="121">
        <v>11</v>
      </c>
      <c r="C54" s="24">
        <v>11</v>
      </c>
      <c r="D54" s="115">
        <v>11</v>
      </c>
      <c r="E54" s="120"/>
      <c r="F54" s="25">
        <f t="shared" si="1"/>
        <v>82</v>
      </c>
      <c r="G54" s="26">
        <f t="shared" si="1"/>
        <v>50</v>
      </c>
      <c r="H54" s="27"/>
      <c r="I54" s="28">
        <f t="shared" si="0"/>
        <v>0.87234042553191493</v>
      </c>
      <c r="J54" s="28">
        <f t="shared" si="0"/>
        <v>0.53191489361702127</v>
      </c>
    </row>
    <row r="55" spans="1:10">
      <c r="A55" s="17">
        <v>43465</v>
      </c>
      <c r="B55" s="122">
        <v>12</v>
      </c>
      <c r="C55" s="15">
        <v>12</v>
      </c>
      <c r="D55" s="114">
        <v>12</v>
      </c>
      <c r="E55" s="14"/>
      <c r="F55" s="29">
        <f t="shared" si="1"/>
        <v>94</v>
      </c>
      <c r="G55" s="30">
        <f t="shared" si="1"/>
        <v>62</v>
      </c>
      <c r="H55" s="31"/>
      <c r="I55" s="32">
        <f t="shared" si="0"/>
        <v>1</v>
      </c>
      <c r="J55" s="32">
        <f t="shared" si="0"/>
        <v>0.65957446808510634</v>
      </c>
    </row>
    <row r="56" spans="1:10">
      <c r="A56" s="46" t="s">
        <v>23</v>
      </c>
      <c r="B56" s="123">
        <v>13</v>
      </c>
      <c r="C56" s="44">
        <f>SUM(C44:C55)</f>
        <v>94</v>
      </c>
      <c r="D56" s="42">
        <f>SUM(D44:D55)</f>
        <v>62</v>
      </c>
      <c r="E56" s="51"/>
      <c r="F56" s="47">
        <f>F55</f>
        <v>94</v>
      </c>
      <c r="G56" s="48">
        <f>G55</f>
        <v>62</v>
      </c>
      <c r="H56" s="49"/>
      <c r="I56" s="50">
        <f>I55</f>
        <v>1</v>
      </c>
      <c r="J56" s="50">
        <f>J55</f>
        <v>0.65957446808510634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tr">
        <f>C60</f>
        <v>Asesoria y Financiamiento</v>
      </c>
      <c r="E58" s="67"/>
      <c r="F58" s="67"/>
      <c r="G58" s="67"/>
      <c r="H58" s="67"/>
      <c r="I58" s="67"/>
      <c r="J58" s="67"/>
    </row>
    <row r="59" spans="1:10">
      <c r="I59" s="276" t="s">
        <v>213</v>
      </c>
      <c r="J59" s="277"/>
    </row>
    <row r="60" spans="1:10">
      <c r="A60" s="2" t="s">
        <v>11</v>
      </c>
      <c r="C60" s="278" t="s">
        <v>251</v>
      </c>
      <c r="D60" s="279"/>
      <c r="E60" s="279"/>
      <c r="F60" s="279"/>
      <c r="G60" s="279"/>
      <c r="H60" s="66"/>
      <c r="I60" s="134" t="s">
        <v>82</v>
      </c>
      <c r="J60" s="137">
        <f>beneficiarios!N16</f>
        <v>1649</v>
      </c>
    </row>
    <row r="61" spans="1:10">
      <c r="A61" s="2" t="s">
        <v>12</v>
      </c>
      <c r="C61" s="280" t="s">
        <v>233</v>
      </c>
      <c r="D61" s="281"/>
      <c r="E61" s="281"/>
      <c r="F61" s="281"/>
      <c r="G61" s="282"/>
      <c r="H61" s="66"/>
      <c r="I61" s="134" t="s">
        <v>210</v>
      </c>
      <c r="J61" s="190">
        <f>beneficiarios!N17</f>
        <v>0</v>
      </c>
    </row>
    <row r="62" spans="1:10">
      <c r="A62" s="131" t="s">
        <v>13</v>
      </c>
      <c r="C62" s="278" t="s">
        <v>234</v>
      </c>
      <c r="D62" s="279"/>
      <c r="E62" s="279"/>
      <c r="F62" s="279"/>
      <c r="G62" s="283"/>
      <c r="H62" s="66"/>
      <c r="I62" s="135" t="s">
        <v>211</v>
      </c>
      <c r="J62" s="190">
        <f>beneficiarios!N18</f>
        <v>0</v>
      </c>
    </row>
    <row r="63" spans="1:10" ht="25.5">
      <c r="A63" s="138" t="s">
        <v>218</v>
      </c>
      <c r="B63" s="139"/>
      <c r="C63" s="288" t="s">
        <v>235</v>
      </c>
      <c r="D63" s="289"/>
      <c r="E63" s="289"/>
      <c r="F63" s="289"/>
      <c r="G63" s="290"/>
      <c r="H63" s="66"/>
      <c r="I63" s="135" t="s">
        <v>212</v>
      </c>
      <c r="J63" s="190">
        <f>beneficiarios!N19</f>
        <v>0</v>
      </c>
    </row>
    <row r="64" spans="1:10">
      <c r="A64" s="1"/>
    </row>
    <row r="65" spans="1:10">
      <c r="A65" s="2" t="s">
        <v>14</v>
      </c>
      <c r="C65" s="255">
        <v>43101</v>
      </c>
      <c r="D65" s="256"/>
      <c r="F65" s="130" t="s">
        <v>15</v>
      </c>
      <c r="G65" s="40"/>
      <c r="I65" s="255">
        <v>43465</v>
      </c>
      <c r="J65" s="256"/>
    </row>
    <row r="67" spans="1:10" ht="12.75" customHeight="1">
      <c r="A67" s="253" t="s">
        <v>73</v>
      </c>
      <c r="B67" s="254"/>
      <c r="C67" s="255">
        <v>43160</v>
      </c>
      <c r="D67" s="291"/>
      <c r="E67" s="20"/>
      <c r="F67" s="274" t="s">
        <v>219</v>
      </c>
      <c r="G67" s="274"/>
      <c r="H67" s="274"/>
      <c r="I67" s="257" t="s">
        <v>125</v>
      </c>
      <c r="J67" s="258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70" t="s">
        <v>81</v>
      </c>
      <c r="B69" s="271"/>
      <c r="C69" s="272" t="s">
        <v>92</v>
      </c>
      <c r="D69" s="273"/>
      <c r="E69" s="270" t="s">
        <v>74</v>
      </c>
      <c r="F69" s="271"/>
      <c r="G69" s="272" t="s">
        <v>91</v>
      </c>
      <c r="H69" s="273"/>
      <c r="I69" s="127" t="s">
        <v>85</v>
      </c>
      <c r="J69" s="128" t="s">
        <v>120</v>
      </c>
    </row>
    <row r="71" spans="1:10">
      <c r="A71" s="35" t="s">
        <v>71</v>
      </c>
      <c r="C71" s="292" t="s">
        <v>252</v>
      </c>
      <c r="D71" s="293"/>
      <c r="E71" s="293"/>
      <c r="F71" s="293"/>
      <c r="G71" s="293"/>
      <c r="H71" s="293"/>
      <c r="I71" s="293"/>
      <c r="J71" s="294"/>
    </row>
    <row r="72" spans="1:10">
      <c r="A72" s="36"/>
      <c r="C72" s="295"/>
      <c r="D72" s="296"/>
      <c r="E72" s="296"/>
      <c r="F72" s="296"/>
      <c r="G72" s="296"/>
      <c r="H72" s="296"/>
      <c r="I72" s="296"/>
      <c r="J72" s="297"/>
    </row>
    <row r="73" spans="1:10">
      <c r="A73" s="1"/>
      <c r="C73" s="295"/>
      <c r="D73" s="296"/>
      <c r="E73" s="296"/>
      <c r="F73" s="296"/>
      <c r="G73" s="296"/>
      <c r="H73" s="296"/>
      <c r="I73" s="296"/>
      <c r="J73" s="297"/>
    </row>
    <row r="74" spans="1:10">
      <c r="A74" s="1"/>
      <c r="C74" s="298"/>
      <c r="D74" s="299"/>
      <c r="E74" s="299"/>
      <c r="F74" s="299"/>
      <c r="G74" s="299"/>
      <c r="H74" s="299"/>
      <c r="I74" s="299"/>
      <c r="J74" s="300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54" t="s">
        <v>253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 t="s">
        <v>254</v>
      </c>
      <c r="D77" s="87"/>
      <c r="E77" s="87"/>
      <c r="F77" s="87"/>
      <c r="G77" s="87"/>
      <c r="H77" s="87"/>
      <c r="I77" s="87"/>
      <c r="J77" s="88"/>
    </row>
    <row r="78" spans="1:10">
      <c r="C78" s="129"/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 t="s">
        <v>255</v>
      </c>
      <c r="D82" s="91"/>
      <c r="E82" s="91"/>
      <c r="F82" s="91"/>
      <c r="G82" s="91"/>
      <c r="H82" s="91"/>
      <c r="I82" s="91"/>
      <c r="J82" s="92"/>
    </row>
    <row r="83" spans="1:10">
      <c r="A83" s="22"/>
      <c r="C83" s="55" t="s">
        <v>256</v>
      </c>
      <c r="D83" s="93"/>
      <c r="E83" s="93"/>
      <c r="F83" s="93"/>
      <c r="G83" s="93"/>
      <c r="H83" s="93"/>
      <c r="I83" s="93"/>
      <c r="J83" s="94"/>
    </row>
    <row r="84" spans="1:10">
      <c r="C84" s="55" t="s">
        <v>257</v>
      </c>
      <c r="D84" s="93"/>
      <c r="E84" s="93"/>
      <c r="F84" s="93"/>
      <c r="G84" s="93"/>
      <c r="H84" s="93"/>
      <c r="I84" s="93"/>
      <c r="J84" s="94"/>
    </row>
    <row r="85" spans="1:10">
      <c r="C85" s="56"/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58" t="s">
        <v>259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55" t="s">
        <v>258</v>
      </c>
      <c r="D89" s="93"/>
      <c r="E89" s="93"/>
      <c r="F89" s="93"/>
      <c r="G89" s="93"/>
      <c r="H89" s="93"/>
      <c r="I89" s="93"/>
      <c r="J89" s="94"/>
    </row>
    <row r="90" spans="1:10">
      <c r="C90" s="55" t="s">
        <v>260</v>
      </c>
      <c r="D90" s="93"/>
      <c r="E90" s="93"/>
      <c r="F90" s="93"/>
      <c r="G90" s="93"/>
      <c r="H90" s="93"/>
      <c r="I90" s="93"/>
      <c r="J90" s="94"/>
    </row>
    <row r="91" spans="1:10">
      <c r="C91" s="55" t="s">
        <v>261</v>
      </c>
      <c r="D91" s="93"/>
      <c r="E91" s="93"/>
      <c r="F91" s="93"/>
      <c r="G91" s="93"/>
      <c r="H91" s="93"/>
      <c r="I91" s="93"/>
      <c r="J91" s="94"/>
    </row>
    <row r="92" spans="1:10">
      <c r="C92" s="56"/>
      <c r="D92" s="93"/>
      <c r="E92" s="93"/>
      <c r="F92" s="93"/>
      <c r="G92" s="93"/>
      <c r="H92" s="93"/>
      <c r="I92" s="93"/>
      <c r="J92" s="94"/>
    </row>
    <row r="93" spans="1:10">
      <c r="C93" s="56"/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307">
        <v>0</v>
      </c>
      <c r="D97" s="308"/>
      <c r="F97" s="305" t="s">
        <v>19</v>
      </c>
      <c r="G97" s="306"/>
      <c r="I97" s="307">
        <v>0</v>
      </c>
      <c r="J97" s="308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60</v>
      </c>
      <c r="D101" s="115">
        <v>90</v>
      </c>
      <c r="E101" s="120"/>
      <c r="F101" s="25">
        <f>C101</f>
        <v>60</v>
      </c>
      <c r="G101" s="26">
        <f>D101</f>
        <v>90</v>
      </c>
      <c r="H101" s="27"/>
      <c r="I101" s="28">
        <f t="shared" ref="I101:J112" si="2">F101/$F$113</f>
        <v>6.5934065934065936E-2</v>
      </c>
      <c r="J101" s="28">
        <f t="shared" si="2"/>
        <v>9.8901098901098897E-2</v>
      </c>
    </row>
    <row r="102" spans="1:10">
      <c r="A102" s="17">
        <v>43159</v>
      </c>
      <c r="B102" s="122">
        <v>2</v>
      </c>
      <c r="C102" s="15">
        <v>100</v>
      </c>
      <c r="D102" s="114">
        <v>111</v>
      </c>
      <c r="E102" s="14"/>
      <c r="F102" s="29">
        <f t="shared" ref="F102:G112" si="3">C102+F101</f>
        <v>160</v>
      </c>
      <c r="G102" s="30">
        <f t="shared" si="3"/>
        <v>201</v>
      </c>
      <c r="H102" s="31"/>
      <c r="I102" s="32">
        <f t="shared" si="2"/>
        <v>0.17582417582417584</v>
      </c>
      <c r="J102" s="32">
        <f t="shared" si="2"/>
        <v>0.22087912087912087</v>
      </c>
    </row>
    <row r="103" spans="1:10">
      <c r="A103" s="16">
        <v>43190</v>
      </c>
      <c r="B103" s="121">
        <v>3</v>
      </c>
      <c r="C103" s="24">
        <v>30</v>
      </c>
      <c r="D103" s="115">
        <v>53</v>
      </c>
      <c r="E103" s="120"/>
      <c r="F103" s="25">
        <f t="shared" si="3"/>
        <v>190</v>
      </c>
      <c r="G103" s="26">
        <f t="shared" si="3"/>
        <v>254</v>
      </c>
      <c r="H103" s="27"/>
      <c r="I103" s="28">
        <f t="shared" si="2"/>
        <v>0.2087912087912088</v>
      </c>
      <c r="J103" s="28">
        <f t="shared" si="2"/>
        <v>0.27912087912087913</v>
      </c>
    </row>
    <row r="104" spans="1:10">
      <c r="A104" s="17">
        <v>43220</v>
      </c>
      <c r="B104" s="122">
        <v>4</v>
      </c>
      <c r="C104" s="15">
        <v>40</v>
      </c>
      <c r="D104" s="114">
        <v>166</v>
      </c>
      <c r="E104" s="14"/>
      <c r="F104" s="29">
        <f t="shared" si="3"/>
        <v>230</v>
      </c>
      <c r="G104" s="30">
        <f t="shared" si="3"/>
        <v>420</v>
      </c>
      <c r="H104" s="31"/>
      <c r="I104" s="32">
        <f t="shared" si="2"/>
        <v>0.25274725274725274</v>
      </c>
      <c r="J104" s="32">
        <f t="shared" si="2"/>
        <v>0.46153846153846156</v>
      </c>
    </row>
    <row r="105" spans="1:10">
      <c r="A105" s="16">
        <v>43251</v>
      </c>
      <c r="B105" s="121">
        <v>5</v>
      </c>
      <c r="C105" s="24">
        <v>50</v>
      </c>
      <c r="D105" s="115">
        <v>158</v>
      </c>
      <c r="E105" s="120"/>
      <c r="F105" s="25">
        <f t="shared" si="3"/>
        <v>280</v>
      </c>
      <c r="G105" s="26">
        <f t="shared" si="3"/>
        <v>578</v>
      </c>
      <c r="H105" s="27"/>
      <c r="I105" s="28">
        <f t="shared" si="2"/>
        <v>0.30769230769230771</v>
      </c>
      <c r="J105" s="28">
        <f t="shared" si="2"/>
        <v>0.63516483516483513</v>
      </c>
    </row>
    <row r="106" spans="1:10">
      <c r="A106" s="17">
        <v>43281</v>
      </c>
      <c r="B106" s="122">
        <v>6</v>
      </c>
      <c r="C106" s="15">
        <v>60</v>
      </c>
      <c r="D106" s="114">
        <v>501</v>
      </c>
      <c r="E106" s="14"/>
      <c r="F106" s="29">
        <f t="shared" si="3"/>
        <v>340</v>
      </c>
      <c r="G106" s="30">
        <f t="shared" si="3"/>
        <v>1079</v>
      </c>
      <c r="H106" s="31"/>
      <c r="I106" s="32">
        <f t="shared" si="2"/>
        <v>0.37362637362637363</v>
      </c>
      <c r="J106" s="32">
        <f t="shared" si="2"/>
        <v>1.1857142857142857</v>
      </c>
    </row>
    <row r="107" spans="1:10">
      <c r="A107" s="16">
        <v>43312</v>
      </c>
      <c r="B107" s="121">
        <v>7</v>
      </c>
      <c r="C107" s="24">
        <v>70</v>
      </c>
      <c r="D107" s="115">
        <v>294</v>
      </c>
      <c r="E107" s="120"/>
      <c r="F107" s="25">
        <f t="shared" si="3"/>
        <v>410</v>
      </c>
      <c r="G107" s="26">
        <f t="shared" si="3"/>
        <v>1373</v>
      </c>
      <c r="H107" s="27"/>
      <c r="I107" s="28">
        <f t="shared" si="2"/>
        <v>0.45054945054945056</v>
      </c>
      <c r="J107" s="28">
        <f t="shared" si="2"/>
        <v>1.5087912087912088</v>
      </c>
    </row>
    <row r="108" spans="1:10">
      <c r="A108" s="17">
        <v>43343</v>
      </c>
      <c r="B108" s="122">
        <v>8</v>
      </c>
      <c r="C108" s="15">
        <v>80</v>
      </c>
      <c r="D108" s="114">
        <v>276</v>
      </c>
      <c r="E108" s="14"/>
      <c r="F108" s="29">
        <f t="shared" si="3"/>
        <v>490</v>
      </c>
      <c r="G108" s="30">
        <f t="shared" si="3"/>
        <v>1649</v>
      </c>
      <c r="H108" s="31"/>
      <c r="I108" s="32">
        <f t="shared" si="2"/>
        <v>0.53846153846153844</v>
      </c>
      <c r="J108" s="32">
        <f t="shared" si="2"/>
        <v>1.8120879120879121</v>
      </c>
    </row>
    <row r="109" spans="1:10">
      <c r="A109" s="16">
        <v>43373</v>
      </c>
      <c r="B109" s="121">
        <v>9</v>
      </c>
      <c r="C109" s="24">
        <v>90</v>
      </c>
      <c r="D109" s="115">
        <v>90</v>
      </c>
      <c r="E109" s="120"/>
      <c r="F109" s="25">
        <f t="shared" si="3"/>
        <v>580</v>
      </c>
      <c r="G109" s="26">
        <f t="shared" si="3"/>
        <v>1739</v>
      </c>
      <c r="H109" s="27"/>
      <c r="I109" s="28">
        <f t="shared" si="2"/>
        <v>0.63736263736263732</v>
      </c>
      <c r="J109" s="28">
        <f t="shared" si="2"/>
        <v>1.9109890109890111</v>
      </c>
    </row>
    <row r="110" spans="1:10">
      <c r="A110" s="17">
        <v>43404</v>
      </c>
      <c r="B110" s="122">
        <v>10</v>
      </c>
      <c r="C110" s="15">
        <v>100</v>
      </c>
      <c r="D110" s="114">
        <v>100</v>
      </c>
      <c r="E110" s="14"/>
      <c r="F110" s="29">
        <f t="shared" si="3"/>
        <v>680</v>
      </c>
      <c r="G110" s="30">
        <f t="shared" si="3"/>
        <v>1839</v>
      </c>
      <c r="H110" s="31"/>
      <c r="I110" s="32">
        <f t="shared" si="2"/>
        <v>0.74725274725274726</v>
      </c>
      <c r="J110" s="32">
        <f t="shared" si="2"/>
        <v>2.0208791208791208</v>
      </c>
    </row>
    <row r="111" spans="1:10">
      <c r="A111" s="16">
        <v>43434</v>
      </c>
      <c r="B111" s="121">
        <v>11</v>
      </c>
      <c r="C111" s="24">
        <v>110</v>
      </c>
      <c r="D111" s="115">
        <v>110</v>
      </c>
      <c r="E111" s="120"/>
      <c r="F111" s="25">
        <f t="shared" si="3"/>
        <v>790</v>
      </c>
      <c r="G111" s="26">
        <f t="shared" si="3"/>
        <v>1949</v>
      </c>
      <c r="H111" s="27"/>
      <c r="I111" s="28">
        <f t="shared" si="2"/>
        <v>0.86813186813186816</v>
      </c>
      <c r="J111" s="28">
        <f t="shared" si="2"/>
        <v>2.1417582417582417</v>
      </c>
    </row>
    <row r="112" spans="1:10">
      <c r="A112" s="17">
        <v>43465</v>
      </c>
      <c r="B112" s="122">
        <v>12</v>
      </c>
      <c r="C112" s="15">
        <v>120</v>
      </c>
      <c r="D112" s="114">
        <v>120</v>
      </c>
      <c r="E112" s="14"/>
      <c r="F112" s="29">
        <f t="shared" si="3"/>
        <v>910</v>
      </c>
      <c r="G112" s="30">
        <f t="shared" si="3"/>
        <v>2069</v>
      </c>
      <c r="H112" s="31"/>
      <c r="I112" s="32">
        <f t="shared" si="2"/>
        <v>1</v>
      </c>
      <c r="J112" s="32">
        <f t="shared" si="2"/>
        <v>2.2736263736263735</v>
      </c>
    </row>
    <row r="113" spans="1:10">
      <c r="A113" s="46" t="s">
        <v>23</v>
      </c>
      <c r="B113" s="123">
        <v>13</v>
      </c>
      <c r="C113" s="44">
        <f>SUM(C101:C112)</f>
        <v>910</v>
      </c>
      <c r="D113" s="42">
        <f>SUM(D101:D112)</f>
        <v>2069</v>
      </c>
      <c r="E113" s="51"/>
      <c r="F113" s="47">
        <f>F112</f>
        <v>910</v>
      </c>
      <c r="G113" s="48">
        <f>G112</f>
        <v>2069</v>
      </c>
      <c r="H113" s="49"/>
      <c r="I113" s="50">
        <f>I112</f>
        <v>1</v>
      </c>
      <c r="J113" s="50">
        <f>J112</f>
        <v>2.2736263736263735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>Programa empleo tonala</v>
      </c>
      <c r="E115" s="67"/>
      <c r="F115" s="67"/>
      <c r="G115" s="67"/>
      <c r="H115" s="67"/>
      <c r="I115" s="67"/>
      <c r="J115" s="67"/>
    </row>
    <row r="116" spans="1:10">
      <c r="I116" s="276" t="s">
        <v>213</v>
      </c>
      <c r="J116" s="277"/>
    </row>
    <row r="117" spans="1:10">
      <c r="A117" s="2" t="s">
        <v>11</v>
      </c>
      <c r="C117" s="278" t="s">
        <v>262</v>
      </c>
      <c r="D117" s="279"/>
      <c r="E117" s="279"/>
      <c r="F117" s="279"/>
      <c r="G117" s="279"/>
      <c r="H117" s="66"/>
      <c r="I117" s="134" t="s">
        <v>82</v>
      </c>
      <c r="J117" s="137">
        <f>beneficiarios!N24</f>
        <v>754</v>
      </c>
    </row>
    <row r="118" spans="1:10">
      <c r="A118" s="2" t="s">
        <v>12</v>
      </c>
      <c r="C118" s="280" t="s">
        <v>233</v>
      </c>
      <c r="D118" s="281"/>
      <c r="E118" s="281"/>
      <c r="F118" s="281"/>
      <c r="G118" s="282"/>
      <c r="H118" s="66"/>
      <c r="I118" s="134" t="s">
        <v>210</v>
      </c>
      <c r="J118" s="190">
        <f>beneficiarios!N25</f>
        <v>0</v>
      </c>
    </row>
    <row r="119" spans="1:10">
      <c r="A119" s="131" t="s">
        <v>13</v>
      </c>
      <c r="C119" s="278" t="s">
        <v>234</v>
      </c>
      <c r="D119" s="279"/>
      <c r="E119" s="279"/>
      <c r="F119" s="279"/>
      <c r="G119" s="283"/>
      <c r="H119" s="66"/>
      <c r="I119" s="135" t="s">
        <v>211</v>
      </c>
      <c r="J119" s="190">
        <f>beneficiarios!N26</f>
        <v>0</v>
      </c>
    </row>
    <row r="120" spans="1:10" ht="25.5">
      <c r="A120" s="138" t="s">
        <v>218</v>
      </c>
      <c r="C120" s="288" t="s">
        <v>263</v>
      </c>
      <c r="D120" s="289"/>
      <c r="E120" s="289"/>
      <c r="F120" s="289"/>
      <c r="G120" s="290"/>
      <c r="H120" s="66"/>
      <c r="I120" s="135" t="s">
        <v>212</v>
      </c>
      <c r="J120" s="190">
        <f>beneficiarios!N27</f>
        <v>0</v>
      </c>
    </row>
    <row r="121" spans="1:10">
      <c r="A121" s="1"/>
    </row>
    <row r="122" spans="1:10">
      <c r="A122" s="2" t="s">
        <v>14</v>
      </c>
      <c r="C122" s="255">
        <v>43101</v>
      </c>
      <c r="D122" s="256"/>
      <c r="F122" s="130" t="s">
        <v>15</v>
      </c>
      <c r="G122" s="40"/>
      <c r="I122" s="255">
        <v>43465</v>
      </c>
      <c r="J122" s="256"/>
    </row>
    <row r="124" spans="1:10" ht="12.75" customHeight="1">
      <c r="A124" s="253" t="s">
        <v>16</v>
      </c>
      <c r="B124" s="254"/>
      <c r="C124" s="255">
        <v>43160</v>
      </c>
      <c r="D124" s="291"/>
      <c r="E124" s="20"/>
      <c r="F124" s="274" t="s">
        <v>219</v>
      </c>
      <c r="G124" s="274"/>
      <c r="H124" s="274"/>
      <c r="I124" s="257" t="s">
        <v>125</v>
      </c>
      <c r="J124" s="258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70" t="s">
        <v>81</v>
      </c>
      <c r="B126" s="271"/>
      <c r="C126" s="272" t="s">
        <v>92</v>
      </c>
      <c r="D126" s="273"/>
      <c r="E126" s="270" t="s">
        <v>74</v>
      </c>
      <c r="F126" s="271"/>
      <c r="G126" s="272" t="s">
        <v>91</v>
      </c>
      <c r="H126" s="273"/>
      <c r="I126" s="127" t="s">
        <v>85</v>
      </c>
      <c r="J126" s="128" t="s">
        <v>120</v>
      </c>
    </row>
    <row r="128" spans="1:10">
      <c r="A128" s="35" t="s">
        <v>71</v>
      </c>
      <c r="C128" s="292" t="s">
        <v>264</v>
      </c>
      <c r="D128" s="293"/>
      <c r="E128" s="293"/>
      <c r="F128" s="293"/>
      <c r="G128" s="293"/>
      <c r="H128" s="293"/>
      <c r="I128" s="293"/>
      <c r="J128" s="294"/>
    </row>
    <row r="129" spans="1:10">
      <c r="A129" s="36"/>
      <c r="C129" s="295"/>
      <c r="D129" s="296"/>
      <c r="E129" s="296"/>
      <c r="F129" s="296"/>
      <c r="G129" s="296"/>
      <c r="H129" s="296"/>
      <c r="I129" s="296"/>
      <c r="J129" s="297"/>
    </row>
    <row r="130" spans="1:10">
      <c r="A130" s="4"/>
      <c r="C130" s="295"/>
      <c r="D130" s="296"/>
      <c r="E130" s="296"/>
      <c r="F130" s="296"/>
      <c r="G130" s="296"/>
      <c r="H130" s="296"/>
      <c r="I130" s="296"/>
      <c r="J130" s="297"/>
    </row>
    <row r="131" spans="1:10">
      <c r="A131" s="4"/>
      <c r="C131" s="298"/>
      <c r="D131" s="299"/>
      <c r="E131" s="299"/>
      <c r="F131" s="299"/>
      <c r="G131" s="299"/>
      <c r="H131" s="299"/>
      <c r="I131" s="299"/>
      <c r="J131" s="300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54" t="s">
        <v>265</v>
      </c>
      <c r="D133" s="85"/>
      <c r="E133" s="85"/>
      <c r="F133" s="85"/>
      <c r="G133" s="85"/>
      <c r="H133" s="85"/>
      <c r="I133" s="85"/>
      <c r="J133" s="86"/>
    </row>
    <row r="134" spans="1:10">
      <c r="A134" s="22" t="s">
        <v>37</v>
      </c>
      <c r="C134" s="129" t="s">
        <v>266</v>
      </c>
      <c r="D134" s="87"/>
      <c r="E134" s="87"/>
      <c r="F134" s="87"/>
      <c r="G134" s="87"/>
      <c r="H134" s="87"/>
      <c r="I134" s="87"/>
      <c r="J134" s="88"/>
    </row>
    <row r="135" spans="1:10">
      <c r="C135" s="129" t="s">
        <v>267</v>
      </c>
      <c r="D135" s="87"/>
      <c r="E135" s="87"/>
      <c r="F135" s="87"/>
      <c r="G135" s="87"/>
      <c r="H135" s="87"/>
      <c r="I135" s="87"/>
      <c r="J135" s="88"/>
    </row>
    <row r="136" spans="1:10">
      <c r="C136" s="52"/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 t="s">
        <v>268</v>
      </c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 t="s">
        <v>269</v>
      </c>
      <c r="D140" s="93"/>
      <c r="E140" s="93"/>
      <c r="F140" s="93"/>
      <c r="G140" s="93"/>
      <c r="H140" s="93"/>
      <c r="I140" s="93"/>
      <c r="J140" s="94"/>
    </row>
    <row r="141" spans="1:10">
      <c r="C141" s="55" t="s">
        <v>270</v>
      </c>
      <c r="D141" s="93"/>
      <c r="E141" s="93"/>
      <c r="F141" s="93"/>
      <c r="G141" s="93"/>
      <c r="H141" s="93"/>
      <c r="I141" s="93"/>
      <c r="J141" s="94"/>
    </row>
    <row r="142" spans="1:10">
      <c r="C142" s="55" t="s">
        <v>261</v>
      </c>
      <c r="D142" s="93"/>
      <c r="E142" s="93"/>
      <c r="F142" s="93"/>
      <c r="G142" s="93"/>
      <c r="H142" s="93"/>
      <c r="I142" s="93"/>
      <c r="J142" s="94"/>
    </row>
    <row r="143" spans="1:10">
      <c r="C143" s="57"/>
      <c r="D143" s="96"/>
      <c r="E143" s="96"/>
      <c r="F143" s="96"/>
      <c r="G143" s="96"/>
      <c r="H143" s="96"/>
      <c r="I143" s="96"/>
      <c r="J143" s="97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17</v>
      </c>
      <c r="C145" s="58" t="s">
        <v>271</v>
      </c>
      <c r="D145" s="91"/>
      <c r="E145" s="91"/>
      <c r="F145" s="91"/>
      <c r="G145" s="91"/>
      <c r="H145" s="91"/>
      <c r="I145" s="91"/>
      <c r="J145" s="92"/>
    </row>
    <row r="146" spans="1:13">
      <c r="A146" s="22"/>
      <c r="C146" s="55" t="s">
        <v>272</v>
      </c>
      <c r="D146" s="93"/>
      <c r="E146" s="93"/>
      <c r="F146" s="93"/>
      <c r="G146" s="93"/>
      <c r="H146" s="93"/>
      <c r="I146" s="93"/>
      <c r="J146" s="94"/>
    </row>
    <row r="147" spans="1:13">
      <c r="C147" s="55" t="s">
        <v>273</v>
      </c>
      <c r="D147" s="93"/>
      <c r="E147" s="93"/>
      <c r="F147" s="93"/>
      <c r="G147" s="93"/>
      <c r="H147" s="93"/>
      <c r="I147" s="93"/>
      <c r="J147" s="94"/>
    </row>
    <row r="148" spans="1:13">
      <c r="C148" s="55" t="s">
        <v>274</v>
      </c>
      <c r="D148" s="93"/>
      <c r="E148" s="93"/>
      <c r="F148" s="93"/>
      <c r="G148" s="93"/>
      <c r="H148" s="93"/>
      <c r="I148" s="93"/>
      <c r="J148" s="94"/>
    </row>
    <row r="149" spans="1:13">
      <c r="C149" s="56"/>
      <c r="D149" s="93"/>
      <c r="E149" s="93"/>
      <c r="F149" s="93"/>
      <c r="G149" s="93"/>
      <c r="H149" s="93"/>
      <c r="I149" s="93"/>
      <c r="J149" s="94"/>
    </row>
    <row r="150" spans="1:13">
      <c r="C150" s="56"/>
      <c r="D150" s="93"/>
      <c r="E150" s="93"/>
      <c r="F150" s="93"/>
      <c r="G150" s="93"/>
      <c r="H150" s="93"/>
      <c r="I150" s="93"/>
      <c r="J150" s="94"/>
    </row>
    <row r="151" spans="1:13">
      <c r="C151" s="56"/>
      <c r="D151" s="93"/>
      <c r="E151" s="93"/>
      <c r="F151" s="93"/>
      <c r="G151" s="93"/>
      <c r="H151" s="93"/>
      <c r="I151" s="93"/>
      <c r="J151" s="94"/>
    </row>
    <row r="152" spans="1:13">
      <c r="C152" s="57"/>
      <c r="D152" s="96"/>
      <c r="E152" s="96"/>
      <c r="F152" s="96"/>
      <c r="G152" s="96"/>
      <c r="H152" s="96"/>
      <c r="I152" s="96"/>
      <c r="J152" s="97"/>
    </row>
    <row r="154" spans="1:13">
      <c r="A154" s="2" t="s">
        <v>18</v>
      </c>
      <c r="C154" s="301">
        <v>0</v>
      </c>
      <c r="D154" s="302"/>
      <c r="F154" s="39" t="s">
        <v>19</v>
      </c>
      <c r="G154" s="40"/>
      <c r="I154" s="301">
        <v>0</v>
      </c>
      <c r="J154" s="302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>
        <v>5</v>
      </c>
      <c r="D158" s="115">
        <v>350</v>
      </c>
      <c r="E158" s="120"/>
      <c r="F158" s="25">
        <f>C158</f>
        <v>5</v>
      </c>
      <c r="G158" s="26">
        <f>D158</f>
        <v>350</v>
      </c>
      <c r="H158" s="27"/>
      <c r="I158" s="28">
        <f t="shared" ref="I158:J169" si="4">F158/$F$170</f>
        <v>1.282051282051282E-2</v>
      </c>
      <c r="J158" s="28">
        <f t="shared" si="4"/>
        <v>0.89743589743589747</v>
      </c>
    </row>
    <row r="159" spans="1:13" s="3" customFormat="1">
      <c r="A159" s="17">
        <v>43159</v>
      </c>
      <c r="B159" s="122">
        <v>2</v>
      </c>
      <c r="C159" s="15">
        <v>10</v>
      </c>
      <c r="D159" s="114">
        <v>106</v>
      </c>
      <c r="E159" s="14"/>
      <c r="F159" s="29">
        <f t="shared" ref="F159:G169" si="5">C159+F158</f>
        <v>15</v>
      </c>
      <c r="G159" s="30">
        <f t="shared" si="5"/>
        <v>456</v>
      </c>
      <c r="H159" s="31"/>
      <c r="I159" s="32">
        <f t="shared" si="4"/>
        <v>3.8461538461538464E-2</v>
      </c>
      <c r="J159" s="32">
        <f t="shared" si="4"/>
        <v>1.1692307692307693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>
        <v>15</v>
      </c>
      <c r="D160" s="115">
        <v>38</v>
      </c>
      <c r="E160" s="120"/>
      <c r="F160" s="25">
        <f t="shared" si="5"/>
        <v>30</v>
      </c>
      <c r="G160" s="26">
        <f t="shared" si="5"/>
        <v>494</v>
      </c>
      <c r="H160" s="27"/>
      <c r="I160" s="28">
        <f t="shared" si="4"/>
        <v>7.6923076923076927E-2</v>
      </c>
      <c r="J160" s="28">
        <f t="shared" si="4"/>
        <v>1.2666666666666666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>
        <v>20</v>
      </c>
      <c r="D161" s="114">
        <v>70</v>
      </c>
      <c r="E161" s="14"/>
      <c r="F161" s="29">
        <f t="shared" si="5"/>
        <v>50</v>
      </c>
      <c r="G161" s="30">
        <f t="shared" si="5"/>
        <v>564</v>
      </c>
      <c r="H161" s="31"/>
      <c r="I161" s="32">
        <f t="shared" si="4"/>
        <v>0.12820512820512819</v>
      </c>
      <c r="J161" s="32">
        <f t="shared" si="4"/>
        <v>1.4461538461538461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>
        <v>25</v>
      </c>
      <c r="D162" s="115">
        <v>29</v>
      </c>
      <c r="E162" s="120"/>
      <c r="F162" s="25">
        <f t="shared" si="5"/>
        <v>75</v>
      </c>
      <c r="G162" s="26">
        <f t="shared" si="5"/>
        <v>593</v>
      </c>
      <c r="H162" s="27"/>
      <c r="I162" s="28">
        <f t="shared" si="4"/>
        <v>0.19230769230769232</v>
      </c>
      <c r="J162" s="28">
        <f t="shared" si="4"/>
        <v>1.5205128205128204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>
        <v>30</v>
      </c>
      <c r="D163" s="114">
        <v>45</v>
      </c>
      <c r="E163" s="14"/>
      <c r="F163" s="29">
        <f t="shared" si="5"/>
        <v>105</v>
      </c>
      <c r="G163" s="30">
        <f t="shared" si="5"/>
        <v>638</v>
      </c>
      <c r="H163" s="31"/>
      <c r="I163" s="32">
        <f t="shared" si="4"/>
        <v>0.26923076923076922</v>
      </c>
      <c r="J163" s="32">
        <f t="shared" si="4"/>
        <v>1.6358974358974359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>
        <v>35</v>
      </c>
      <c r="D164" s="115">
        <v>48</v>
      </c>
      <c r="E164" s="120"/>
      <c r="F164" s="25">
        <f t="shared" si="5"/>
        <v>140</v>
      </c>
      <c r="G164" s="26">
        <f t="shared" si="5"/>
        <v>686</v>
      </c>
      <c r="H164" s="27"/>
      <c r="I164" s="28">
        <f t="shared" si="4"/>
        <v>0.35897435897435898</v>
      </c>
      <c r="J164" s="28">
        <f t="shared" si="4"/>
        <v>1.7589743589743589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>
        <v>40</v>
      </c>
      <c r="D165" s="114">
        <v>36</v>
      </c>
      <c r="E165" s="14"/>
      <c r="F165" s="29">
        <f t="shared" si="5"/>
        <v>180</v>
      </c>
      <c r="G165" s="30">
        <f t="shared" si="5"/>
        <v>722</v>
      </c>
      <c r="H165" s="31"/>
      <c r="I165" s="32">
        <f t="shared" si="4"/>
        <v>0.46153846153846156</v>
      </c>
      <c r="J165" s="32">
        <f t="shared" si="4"/>
        <v>1.8512820512820514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>
        <v>45</v>
      </c>
      <c r="D166" s="115">
        <v>32</v>
      </c>
      <c r="E166" s="120"/>
      <c r="F166" s="25">
        <f t="shared" si="5"/>
        <v>225</v>
      </c>
      <c r="G166" s="26">
        <f t="shared" si="5"/>
        <v>754</v>
      </c>
      <c r="H166" s="27"/>
      <c r="I166" s="28">
        <f t="shared" si="4"/>
        <v>0.57692307692307687</v>
      </c>
      <c r="J166" s="28">
        <f t="shared" si="4"/>
        <v>1.9333333333333333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>
        <v>50</v>
      </c>
      <c r="D167" s="114">
        <v>50</v>
      </c>
      <c r="E167" s="14"/>
      <c r="F167" s="29">
        <f t="shared" si="5"/>
        <v>275</v>
      </c>
      <c r="G167" s="30">
        <f t="shared" si="5"/>
        <v>804</v>
      </c>
      <c r="H167" s="31"/>
      <c r="I167" s="32">
        <f t="shared" si="4"/>
        <v>0.70512820512820518</v>
      </c>
      <c r="J167" s="32">
        <f t="shared" si="4"/>
        <v>2.0615384615384613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>
        <v>55</v>
      </c>
      <c r="D168" s="115">
        <v>55</v>
      </c>
      <c r="E168" s="120"/>
      <c r="F168" s="25">
        <f t="shared" si="5"/>
        <v>330</v>
      </c>
      <c r="G168" s="26">
        <f t="shared" si="5"/>
        <v>859</v>
      </c>
      <c r="H168" s="27"/>
      <c r="I168" s="28">
        <f t="shared" si="4"/>
        <v>0.84615384615384615</v>
      </c>
      <c r="J168" s="28">
        <f t="shared" si="4"/>
        <v>2.2025641025641027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>
        <v>60</v>
      </c>
      <c r="D169" s="114">
        <v>60</v>
      </c>
      <c r="E169" s="14"/>
      <c r="F169" s="29">
        <f t="shared" si="5"/>
        <v>390</v>
      </c>
      <c r="G169" s="30">
        <f t="shared" si="5"/>
        <v>919</v>
      </c>
      <c r="H169" s="31"/>
      <c r="I169" s="32">
        <f t="shared" si="4"/>
        <v>1</v>
      </c>
      <c r="J169" s="32">
        <f t="shared" si="4"/>
        <v>2.3564102564102565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390</v>
      </c>
      <c r="D170" s="42">
        <f>SUM(D158:D169)</f>
        <v>919</v>
      </c>
      <c r="E170" s="51"/>
      <c r="F170" s="47">
        <f>F169</f>
        <v>390</v>
      </c>
      <c r="G170" s="48">
        <f>G169</f>
        <v>919</v>
      </c>
      <c r="H170" s="49"/>
      <c r="I170" s="50">
        <f>I169</f>
        <v>1</v>
      </c>
      <c r="J170" s="50">
        <f>J169</f>
        <v>2.3564102564102565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nombre de componente 4</v>
      </c>
      <c r="E172" s="67"/>
      <c r="F172" s="67"/>
      <c r="G172" s="67"/>
      <c r="H172" s="67"/>
      <c r="I172" s="67"/>
      <c r="J172" s="67"/>
    </row>
    <row r="173" spans="1:13">
      <c r="I173" s="276" t="s">
        <v>213</v>
      </c>
      <c r="J173" s="277"/>
    </row>
    <row r="174" spans="1:13">
      <c r="A174" s="2" t="s">
        <v>11</v>
      </c>
      <c r="C174" s="286" t="s">
        <v>93</v>
      </c>
      <c r="D174" s="287"/>
      <c r="E174" s="287"/>
      <c r="F174" s="287"/>
      <c r="G174" s="287"/>
      <c r="H174" s="66"/>
      <c r="I174" s="134" t="s">
        <v>82</v>
      </c>
      <c r="J174" s="137">
        <f>beneficiarios!N32</f>
        <v>0</v>
      </c>
    </row>
    <row r="175" spans="1:13">
      <c r="A175" s="2" t="s">
        <v>12</v>
      </c>
      <c r="C175" s="280" t="s">
        <v>89</v>
      </c>
      <c r="D175" s="281"/>
      <c r="E175" s="281"/>
      <c r="F175" s="281"/>
      <c r="G175" s="282"/>
      <c r="H175" s="66"/>
      <c r="I175" s="134" t="s">
        <v>210</v>
      </c>
      <c r="J175" s="190">
        <f>beneficiarios!N33</f>
        <v>0</v>
      </c>
    </row>
    <row r="176" spans="1:13">
      <c r="A176" s="131" t="s">
        <v>13</v>
      </c>
      <c r="C176" s="278" t="s">
        <v>220</v>
      </c>
      <c r="D176" s="279"/>
      <c r="E176" s="279"/>
      <c r="F176" s="279"/>
      <c r="G176" s="283"/>
      <c r="H176" s="66"/>
      <c r="I176" s="135" t="s">
        <v>211</v>
      </c>
      <c r="J176" s="190">
        <f>beneficiarios!N34</f>
        <v>0</v>
      </c>
    </row>
    <row r="177" spans="1:10" ht="25.5">
      <c r="A177" s="131" t="s">
        <v>218</v>
      </c>
      <c r="C177" s="288" t="s">
        <v>221</v>
      </c>
      <c r="D177" s="289"/>
      <c r="E177" s="289"/>
      <c r="F177" s="289"/>
      <c r="G177" s="290"/>
      <c r="H177" s="66"/>
      <c r="I177" s="135" t="s">
        <v>212</v>
      </c>
      <c r="J177" s="190">
        <f>beneficiarios!N35</f>
        <v>0</v>
      </c>
    </row>
    <row r="178" spans="1:10">
      <c r="A178" s="1"/>
    </row>
    <row r="179" spans="1:10">
      <c r="A179" s="2" t="s">
        <v>14</v>
      </c>
      <c r="C179" s="255">
        <v>43101</v>
      </c>
      <c r="D179" s="256"/>
      <c r="F179" s="130" t="s">
        <v>15</v>
      </c>
      <c r="G179" s="40"/>
      <c r="I179" s="255">
        <v>43465</v>
      </c>
      <c r="J179" s="256"/>
    </row>
    <row r="181" spans="1:10" ht="12.75" customHeight="1">
      <c r="A181" s="253" t="s">
        <v>73</v>
      </c>
      <c r="B181" s="254"/>
      <c r="C181" s="255">
        <v>43160</v>
      </c>
      <c r="D181" s="291"/>
      <c r="E181" s="20"/>
      <c r="F181" s="274" t="s">
        <v>219</v>
      </c>
      <c r="G181" s="274"/>
      <c r="H181" s="274"/>
      <c r="I181" s="257" t="s">
        <v>125</v>
      </c>
      <c r="J181" s="258"/>
    </row>
    <row r="182" spans="1:10" ht="13.5" thickBot="1"/>
    <row r="183" spans="1:10" ht="25.5" customHeight="1" thickBot="1">
      <c r="A183" s="270" t="s">
        <v>81</v>
      </c>
      <c r="B183" s="271"/>
      <c r="C183" s="272" t="s">
        <v>92</v>
      </c>
      <c r="D183" s="273"/>
      <c r="E183" s="270" t="s">
        <v>74</v>
      </c>
      <c r="F183" s="271"/>
      <c r="G183" s="272" t="s">
        <v>91</v>
      </c>
      <c r="H183" s="273"/>
      <c r="I183" s="127" t="s">
        <v>85</v>
      </c>
      <c r="J183" s="128" t="s">
        <v>120</v>
      </c>
    </row>
    <row r="185" spans="1:10" ht="12.75" customHeight="1">
      <c r="A185" s="35" t="s">
        <v>71</v>
      </c>
      <c r="C185" s="259" t="s">
        <v>119</v>
      </c>
      <c r="D185" s="260"/>
      <c r="E185" s="260"/>
      <c r="F185" s="260"/>
      <c r="G185" s="260"/>
      <c r="H185" s="260"/>
      <c r="I185" s="260"/>
      <c r="J185" s="261"/>
    </row>
    <row r="186" spans="1:10" ht="12.75" customHeight="1">
      <c r="A186" s="36"/>
      <c r="C186" s="262"/>
      <c r="D186" s="263"/>
      <c r="E186" s="263"/>
      <c r="F186" s="263"/>
      <c r="G186" s="263"/>
      <c r="H186" s="263"/>
      <c r="I186" s="263"/>
      <c r="J186" s="264"/>
    </row>
    <row r="187" spans="1:10" ht="12.75" customHeight="1">
      <c r="A187" s="1"/>
      <c r="C187" s="262"/>
      <c r="D187" s="263"/>
      <c r="E187" s="263"/>
      <c r="F187" s="263"/>
      <c r="G187" s="263"/>
      <c r="H187" s="263"/>
      <c r="I187" s="263"/>
      <c r="J187" s="264"/>
    </row>
    <row r="188" spans="1:10" ht="12.75" customHeight="1">
      <c r="A188" s="1"/>
      <c r="C188" s="265"/>
      <c r="D188" s="266"/>
      <c r="E188" s="266"/>
      <c r="F188" s="266"/>
      <c r="G188" s="266"/>
      <c r="H188" s="266"/>
      <c r="I188" s="266"/>
      <c r="J188" s="267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54" t="s">
        <v>119</v>
      </c>
      <c r="D190" s="85"/>
      <c r="E190" s="85"/>
      <c r="F190" s="85"/>
      <c r="G190" s="85"/>
      <c r="H190" s="85"/>
      <c r="I190" s="85"/>
      <c r="J190" s="86"/>
    </row>
    <row r="191" spans="1:10">
      <c r="A191" s="22" t="s">
        <v>37</v>
      </c>
      <c r="C191" s="52"/>
      <c r="D191" s="87"/>
      <c r="E191" s="87"/>
      <c r="F191" s="87"/>
      <c r="G191" s="87"/>
      <c r="H191" s="87"/>
      <c r="I191" s="87"/>
      <c r="J191" s="88"/>
    </row>
    <row r="192" spans="1:10">
      <c r="C192" s="52"/>
      <c r="D192" s="87"/>
      <c r="E192" s="87"/>
      <c r="F192" s="87"/>
      <c r="G192" s="87"/>
      <c r="H192" s="87"/>
      <c r="I192" s="87"/>
      <c r="J192" s="88"/>
    </row>
    <row r="193" spans="1:10">
      <c r="C193" s="52"/>
      <c r="D193" s="87"/>
      <c r="E193" s="87"/>
      <c r="F193" s="87"/>
      <c r="G193" s="87"/>
      <c r="H193" s="87"/>
      <c r="I193" s="87"/>
      <c r="J193" s="88"/>
    </row>
    <row r="194" spans="1:10">
      <c r="C194" s="53"/>
      <c r="D194" s="89"/>
      <c r="E194" s="89"/>
      <c r="F194" s="89"/>
      <c r="G194" s="89"/>
      <c r="H194" s="89"/>
      <c r="I194" s="89"/>
      <c r="J194" s="90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35</v>
      </c>
      <c r="C196" s="58" t="s">
        <v>119</v>
      </c>
      <c r="D196" s="91"/>
      <c r="E196" s="91"/>
      <c r="F196" s="91"/>
      <c r="G196" s="91"/>
      <c r="H196" s="91"/>
      <c r="I196" s="91"/>
      <c r="J196" s="92"/>
    </row>
    <row r="197" spans="1:10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>
      <c r="C198" s="56"/>
      <c r="D198" s="93"/>
      <c r="E198" s="93"/>
      <c r="F198" s="93"/>
      <c r="G198" s="93"/>
      <c r="H198" s="93"/>
      <c r="I198" s="93"/>
      <c r="J198" s="94"/>
    </row>
    <row r="199" spans="1:10">
      <c r="C199" s="56"/>
      <c r="D199" s="93"/>
      <c r="E199" s="93"/>
      <c r="F199" s="93"/>
      <c r="G199" s="93"/>
      <c r="H199" s="93"/>
      <c r="I199" s="93"/>
      <c r="J199" s="94"/>
    </row>
    <row r="200" spans="1:10">
      <c r="C200" s="95"/>
      <c r="D200" s="96"/>
      <c r="E200" s="96"/>
      <c r="F200" s="96"/>
      <c r="G200" s="96"/>
      <c r="H200" s="96"/>
      <c r="I200" s="96"/>
      <c r="J200" s="97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17</v>
      </c>
      <c r="C202" s="58" t="s">
        <v>119</v>
      </c>
      <c r="D202" s="91"/>
      <c r="E202" s="91"/>
      <c r="F202" s="91"/>
      <c r="G202" s="91"/>
      <c r="H202" s="91"/>
      <c r="I202" s="91"/>
      <c r="J202" s="92"/>
    </row>
    <row r="203" spans="1:10">
      <c r="A203" s="22"/>
      <c r="C203" s="55"/>
      <c r="D203" s="93"/>
      <c r="E203" s="93"/>
      <c r="F203" s="93"/>
      <c r="G203" s="93"/>
      <c r="H203" s="93"/>
      <c r="I203" s="93"/>
      <c r="J203" s="94"/>
    </row>
    <row r="204" spans="1:10">
      <c r="C204" s="55"/>
      <c r="D204" s="93"/>
      <c r="E204" s="93"/>
      <c r="F204" s="93"/>
      <c r="G204" s="93"/>
      <c r="H204" s="93"/>
      <c r="I204" s="93"/>
      <c r="J204" s="94"/>
    </row>
    <row r="205" spans="1:10">
      <c r="C205" s="55"/>
      <c r="D205" s="93"/>
      <c r="E205" s="93"/>
      <c r="F205" s="93"/>
      <c r="G205" s="93"/>
      <c r="H205" s="93"/>
      <c r="I205" s="93"/>
      <c r="J205" s="94"/>
    </row>
    <row r="206" spans="1:10">
      <c r="C206" s="55"/>
      <c r="D206" s="93"/>
      <c r="E206" s="93"/>
      <c r="F206" s="93"/>
      <c r="G206" s="93"/>
      <c r="H206" s="93"/>
      <c r="I206" s="93"/>
      <c r="J206" s="94"/>
    </row>
    <row r="207" spans="1:10">
      <c r="C207" s="55"/>
      <c r="D207" s="93"/>
      <c r="E207" s="93"/>
      <c r="F207" s="93"/>
      <c r="G207" s="93"/>
      <c r="H207" s="93"/>
      <c r="I207" s="93"/>
      <c r="J207" s="94"/>
    </row>
    <row r="208" spans="1:10">
      <c r="C208" s="56"/>
      <c r="D208" s="93"/>
      <c r="E208" s="93"/>
      <c r="F208" s="93"/>
      <c r="G208" s="93"/>
      <c r="H208" s="93"/>
      <c r="I208" s="93"/>
      <c r="J208" s="94"/>
    </row>
    <row r="209" spans="1:10">
      <c r="C209" s="95"/>
      <c r="D209" s="96"/>
      <c r="E209" s="96"/>
      <c r="F209" s="96"/>
      <c r="G209" s="96"/>
      <c r="H209" s="96"/>
      <c r="I209" s="96"/>
      <c r="J209" s="97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18</v>
      </c>
      <c r="C211" s="268">
        <v>0</v>
      </c>
      <c r="D211" s="269"/>
      <c r="F211" s="284" t="s">
        <v>19</v>
      </c>
      <c r="G211" s="285"/>
      <c r="I211" s="268">
        <v>0</v>
      </c>
      <c r="J211" s="269"/>
    </row>
    <row r="212" spans="1:10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>
      <c r="A215" s="16">
        <v>43131</v>
      </c>
      <c r="B215" s="121">
        <v>1</v>
      </c>
      <c r="C215" s="24">
        <v>10</v>
      </c>
      <c r="D215" s="115">
        <v>10</v>
      </c>
      <c r="E215" s="120"/>
      <c r="F215" s="25">
        <f>C215</f>
        <v>10</v>
      </c>
      <c r="G215" s="26">
        <f>D215</f>
        <v>10</v>
      </c>
      <c r="H215" s="27"/>
      <c r="I215" s="28">
        <f t="shared" ref="I215:J226" si="6">F215/$F$227</f>
        <v>1.282051282051282E-2</v>
      </c>
      <c r="J215" s="28">
        <f t="shared" si="6"/>
        <v>1.282051282051282E-2</v>
      </c>
    </row>
    <row r="216" spans="1:10">
      <c r="A216" s="17">
        <v>43159</v>
      </c>
      <c r="B216" s="122">
        <v>2</v>
      </c>
      <c r="C216" s="15">
        <v>20</v>
      </c>
      <c r="D216" s="114">
        <v>20</v>
      </c>
      <c r="E216" s="14"/>
      <c r="F216" s="29">
        <f t="shared" ref="F216:G226" si="7">C216+F215</f>
        <v>30</v>
      </c>
      <c r="G216" s="30">
        <f t="shared" si="7"/>
        <v>30</v>
      </c>
      <c r="H216" s="31"/>
      <c r="I216" s="32">
        <f t="shared" si="6"/>
        <v>3.8461538461538464E-2</v>
      </c>
      <c r="J216" s="32">
        <f t="shared" si="6"/>
        <v>3.8461538461538464E-2</v>
      </c>
    </row>
    <row r="217" spans="1:10">
      <c r="A217" s="16">
        <v>43190</v>
      </c>
      <c r="B217" s="121">
        <v>3</v>
      </c>
      <c r="C217" s="24">
        <v>30</v>
      </c>
      <c r="D217" s="115">
        <v>30</v>
      </c>
      <c r="E217" s="120"/>
      <c r="F217" s="25">
        <f t="shared" si="7"/>
        <v>60</v>
      </c>
      <c r="G217" s="26">
        <f t="shared" si="7"/>
        <v>60</v>
      </c>
      <c r="H217" s="27"/>
      <c r="I217" s="28">
        <f t="shared" si="6"/>
        <v>7.6923076923076927E-2</v>
      </c>
      <c r="J217" s="28">
        <f t="shared" si="6"/>
        <v>7.6923076923076927E-2</v>
      </c>
    </row>
    <row r="218" spans="1:10">
      <c r="A218" s="17">
        <v>43220</v>
      </c>
      <c r="B218" s="122">
        <v>4</v>
      </c>
      <c r="C218" s="15">
        <v>40</v>
      </c>
      <c r="D218" s="114">
        <v>40</v>
      </c>
      <c r="E218" s="14"/>
      <c r="F218" s="29">
        <f t="shared" si="7"/>
        <v>100</v>
      </c>
      <c r="G218" s="30">
        <f t="shared" si="7"/>
        <v>100</v>
      </c>
      <c r="H218" s="31"/>
      <c r="I218" s="32">
        <f t="shared" si="6"/>
        <v>0.12820512820512819</v>
      </c>
      <c r="J218" s="32">
        <f t="shared" si="6"/>
        <v>0.12820512820512819</v>
      </c>
    </row>
    <row r="219" spans="1:10">
      <c r="A219" s="16">
        <v>43251</v>
      </c>
      <c r="B219" s="121">
        <v>5</v>
      </c>
      <c r="C219" s="24">
        <v>50</v>
      </c>
      <c r="D219" s="115">
        <v>50</v>
      </c>
      <c r="E219" s="120"/>
      <c r="F219" s="25">
        <f t="shared" si="7"/>
        <v>150</v>
      </c>
      <c r="G219" s="26">
        <f t="shared" si="7"/>
        <v>150</v>
      </c>
      <c r="H219" s="27"/>
      <c r="I219" s="28">
        <f t="shared" si="6"/>
        <v>0.19230769230769232</v>
      </c>
      <c r="J219" s="28">
        <f t="shared" si="6"/>
        <v>0.19230769230769232</v>
      </c>
    </row>
    <row r="220" spans="1:10">
      <c r="A220" s="17">
        <v>43281</v>
      </c>
      <c r="B220" s="122">
        <v>6</v>
      </c>
      <c r="C220" s="15">
        <v>60</v>
      </c>
      <c r="D220" s="114">
        <v>60</v>
      </c>
      <c r="E220" s="14"/>
      <c r="F220" s="29">
        <f t="shared" si="7"/>
        <v>210</v>
      </c>
      <c r="G220" s="30">
        <f t="shared" si="7"/>
        <v>210</v>
      </c>
      <c r="H220" s="31"/>
      <c r="I220" s="32">
        <f t="shared" si="6"/>
        <v>0.26923076923076922</v>
      </c>
      <c r="J220" s="32">
        <f t="shared" si="6"/>
        <v>0.26923076923076922</v>
      </c>
    </row>
    <row r="221" spans="1:10">
      <c r="A221" s="16">
        <v>43312</v>
      </c>
      <c r="B221" s="121">
        <v>7</v>
      </c>
      <c r="C221" s="24">
        <v>70</v>
      </c>
      <c r="D221" s="115">
        <v>70</v>
      </c>
      <c r="E221" s="120"/>
      <c r="F221" s="25">
        <f t="shared" si="7"/>
        <v>280</v>
      </c>
      <c r="G221" s="26">
        <f t="shared" si="7"/>
        <v>280</v>
      </c>
      <c r="H221" s="27"/>
      <c r="I221" s="28">
        <f t="shared" si="6"/>
        <v>0.35897435897435898</v>
      </c>
      <c r="J221" s="28">
        <f t="shared" si="6"/>
        <v>0.35897435897435898</v>
      </c>
    </row>
    <row r="222" spans="1:10">
      <c r="A222" s="17">
        <v>43343</v>
      </c>
      <c r="B222" s="122">
        <v>8</v>
      </c>
      <c r="C222" s="15">
        <v>80</v>
      </c>
      <c r="D222" s="114">
        <v>80</v>
      </c>
      <c r="E222" s="14"/>
      <c r="F222" s="29">
        <f t="shared" si="7"/>
        <v>360</v>
      </c>
      <c r="G222" s="30">
        <f t="shared" si="7"/>
        <v>360</v>
      </c>
      <c r="H222" s="31"/>
      <c r="I222" s="32">
        <f t="shared" si="6"/>
        <v>0.46153846153846156</v>
      </c>
      <c r="J222" s="32">
        <f t="shared" si="6"/>
        <v>0.46153846153846156</v>
      </c>
    </row>
    <row r="223" spans="1:10">
      <c r="A223" s="16">
        <v>43373</v>
      </c>
      <c r="B223" s="121">
        <v>9</v>
      </c>
      <c r="C223" s="24">
        <v>90</v>
      </c>
      <c r="D223" s="115">
        <v>90</v>
      </c>
      <c r="E223" s="120"/>
      <c r="F223" s="25">
        <f t="shared" si="7"/>
        <v>450</v>
      </c>
      <c r="G223" s="26">
        <f t="shared" si="7"/>
        <v>450</v>
      </c>
      <c r="H223" s="27"/>
      <c r="I223" s="28">
        <f t="shared" si="6"/>
        <v>0.57692307692307687</v>
      </c>
      <c r="J223" s="28">
        <f t="shared" si="6"/>
        <v>0.57692307692307687</v>
      </c>
    </row>
    <row r="224" spans="1:10">
      <c r="A224" s="17">
        <v>43404</v>
      </c>
      <c r="B224" s="122">
        <v>10</v>
      </c>
      <c r="C224" s="15">
        <v>100</v>
      </c>
      <c r="D224" s="114">
        <v>100</v>
      </c>
      <c r="E224" s="14"/>
      <c r="F224" s="29">
        <f t="shared" si="7"/>
        <v>550</v>
      </c>
      <c r="G224" s="30">
        <f t="shared" si="7"/>
        <v>550</v>
      </c>
      <c r="H224" s="31"/>
      <c r="I224" s="32">
        <f t="shared" si="6"/>
        <v>0.70512820512820518</v>
      </c>
      <c r="J224" s="32">
        <f t="shared" si="6"/>
        <v>0.70512820512820518</v>
      </c>
    </row>
    <row r="225" spans="1:10">
      <c r="A225" s="16">
        <v>43434</v>
      </c>
      <c r="B225" s="121">
        <v>11</v>
      </c>
      <c r="C225" s="24">
        <v>110</v>
      </c>
      <c r="D225" s="115">
        <v>110</v>
      </c>
      <c r="E225" s="120"/>
      <c r="F225" s="25">
        <f t="shared" si="7"/>
        <v>660</v>
      </c>
      <c r="G225" s="26">
        <f t="shared" si="7"/>
        <v>660</v>
      </c>
      <c r="H225" s="27"/>
      <c r="I225" s="28">
        <f t="shared" si="6"/>
        <v>0.84615384615384615</v>
      </c>
      <c r="J225" s="28">
        <f t="shared" si="6"/>
        <v>0.84615384615384615</v>
      </c>
    </row>
    <row r="226" spans="1:10">
      <c r="A226" s="17">
        <v>43465</v>
      </c>
      <c r="B226" s="122">
        <v>12</v>
      </c>
      <c r="C226" s="15">
        <v>120</v>
      </c>
      <c r="D226" s="114">
        <v>120</v>
      </c>
      <c r="E226" s="14"/>
      <c r="F226" s="29">
        <f t="shared" si="7"/>
        <v>780</v>
      </c>
      <c r="G226" s="30">
        <f t="shared" si="7"/>
        <v>780</v>
      </c>
      <c r="H226" s="31"/>
      <c r="I226" s="32">
        <f t="shared" si="6"/>
        <v>1</v>
      </c>
      <c r="J226" s="32">
        <f t="shared" si="6"/>
        <v>1</v>
      </c>
    </row>
    <row r="227" spans="1:10">
      <c r="A227" s="46" t="s">
        <v>23</v>
      </c>
      <c r="B227" s="123">
        <v>13</v>
      </c>
      <c r="C227" s="44">
        <f>SUM(C215:C226)</f>
        <v>780</v>
      </c>
      <c r="D227" s="42">
        <f>SUM(D215:D226)</f>
        <v>780</v>
      </c>
      <c r="E227" s="51"/>
      <c r="F227" s="47">
        <f>F226</f>
        <v>780</v>
      </c>
      <c r="G227" s="48">
        <f>G226</f>
        <v>780</v>
      </c>
      <c r="H227" s="49"/>
      <c r="I227" s="50">
        <f>I226</f>
        <v>1</v>
      </c>
      <c r="J227" s="50">
        <f>J226</f>
        <v>1</v>
      </c>
    </row>
    <row r="228" spans="1:10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>
      <c r="A230" s="152" t="s">
        <v>67</v>
      </c>
      <c r="B230" s="110"/>
      <c r="C230" s="153" t="s">
        <v>83</v>
      </c>
      <c r="D230" s="110"/>
      <c r="E230" s="275" t="s">
        <v>95</v>
      </c>
      <c r="F230" s="275"/>
      <c r="G230" s="18"/>
      <c r="H230" s="1"/>
      <c r="I230" s="8"/>
      <c r="J230" s="8"/>
    </row>
    <row r="231" spans="1:10" hidden="1">
      <c r="A231" s="111" t="s">
        <v>68</v>
      </c>
      <c r="B231" s="110"/>
      <c r="C231" s="133" t="s">
        <v>123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>
      <c r="A232" s="112" t="s">
        <v>94</v>
      </c>
      <c r="B232" s="110"/>
      <c r="C232" s="132" t="s">
        <v>124</v>
      </c>
      <c r="E232" s="125">
        <v>2</v>
      </c>
      <c r="F232" s="124" t="s">
        <v>25</v>
      </c>
    </row>
    <row r="233" spans="1:10" hidden="1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>
      <c r="E234" s="125">
        <v>4</v>
      </c>
      <c r="F234" s="124" t="s">
        <v>27</v>
      </c>
    </row>
    <row r="235" spans="1:10" hidden="1">
      <c r="E235" s="124">
        <v>5</v>
      </c>
      <c r="F235" s="124" t="s">
        <v>28</v>
      </c>
    </row>
    <row r="236" spans="1:10" hidden="1">
      <c r="E236" s="125">
        <v>6</v>
      </c>
      <c r="F236" s="125" t="s">
        <v>29</v>
      </c>
    </row>
    <row r="237" spans="1:10" hidden="1">
      <c r="A237" s="152" t="s">
        <v>67</v>
      </c>
      <c r="E237" s="124">
        <v>7</v>
      </c>
      <c r="F237" s="124" t="s">
        <v>30</v>
      </c>
    </row>
    <row r="238" spans="1:10" hidden="1">
      <c r="A238" s="146" t="s">
        <v>120</v>
      </c>
      <c r="E238" s="125">
        <v>8</v>
      </c>
      <c r="F238" s="124" t="s">
        <v>31</v>
      </c>
    </row>
    <row r="239" spans="1:10" hidden="1">
      <c r="A239" s="3" t="s">
        <v>121</v>
      </c>
      <c r="E239" s="124">
        <v>9</v>
      </c>
      <c r="F239" s="125" t="s">
        <v>76</v>
      </c>
    </row>
    <row r="240" spans="1:10" hidden="1">
      <c r="A240" s="146" t="s">
        <v>122</v>
      </c>
      <c r="E240" s="125">
        <v>10</v>
      </c>
      <c r="F240" s="124" t="s">
        <v>32</v>
      </c>
    </row>
    <row r="241" spans="1:6" hidden="1">
      <c r="A241" s="3" t="s">
        <v>116</v>
      </c>
      <c r="E241" s="126">
        <v>11</v>
      </c>
      <c r="F241" s="124" t="s">
        <v>33</v>
      </c>
    </row>
    <row r="242" spans="1:6" hidden="1">
      <c r="A242" s="146" t="s">
        <v>117</v>
      </c>
      <c r="E242" s="125">
        <v>12</v>
      </c>
      <c r="F242" s="125" t="s">
        <v>34</v>
      </c>
    </row>
    <row r="243" spans="1:6" hidden="1">
      <c r="A243" s="3" t="s">
        <v>118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</sheetData>
  <sheetProtection algorithmName="SHA-512" hashValue="dLm+tCRjStrM8MSBDOZPEm8wbSo9wSFuOBQBujZCxu7onKrTnj2Aiw027jLxmTR3Lr3/C9ifHnWRRafLTPA05w==" saltValue="QPxaN8bX4caJzOHl9rXhdg==" spinCount="100000"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120:G120"/>
    <mergeCell ref="C124:D124"/>
    <mergeCell ref="I124:J124"/>
    <mergeCell ref="C128:J131"/>
    <mergeCell ref="C154:D154"/>
    <mergeCell ref="I154:J154"/>
    <mergeCell ref="I122:J122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K24" sqref="K24"/>
    </sheetView>
  </sheetViews>
  <sheetFormatPr baseColWidth="10" defaultRowHeight="12"/>
  <cols>
    <col min="1" max="1" width="16.140625" style="191" customWidth="1"/>
    <col min="2" max="14" width="10.28515625" style="191" customWidth="1"/>
    <col min="15" max="16384" width="11.42578125" style="191"/>
  </cols>
  <sheetData>
    <row r="1" spans="1:14" ht="15">
      <c r="A1" s="195" t="s">
        <v>101</v>
      </c>
    </row>
    <row r="2" spans="1:14" ht="15">
      <c r="A2" s="195" t="str">
        <f>'Caratula POA'!C9</f>
        <v>Dirección General de Promoción, Desarrollo Económico, Turistico y Artesanal</v>
      </c>
    </row>
    <row r="3" spans="1:14" ht="15">
      <c r="A3" s="195" t="s">
        <v>222</v>
      </c>
    </row>
    <row r="6" spans="1:14">
      <c r="A6" s="191" t="str">
        <f>'componentes POA'!C3</f>
        <v>Capacitacion y Comercio Exterior</v>
      </c>
    </row>
    <row r="7" spans="1:14">
      <c r="A7" s="186" t="s">
        <v>213</v>
      </c>
      <c r="B7" s="186" t="s">
        <v>24</v>
      </c>
      <c r="C7" s="185" t="s">
        <v>25</v>
      </c>
      <c r="D7" s="185" t="s">
        <v>26</v>
      </c>
      <c r="E7" s="186" t="s">
        <v>27</v>
      </c>
      <c r="F7" s="185" t="s">
        <v>28</v>
      </c>
      <c r="G7" s="185" t="s">
        <v>29</v>
      </c>
      <c r="H7" s="186" t="s">
        <v>30</v>
      </c>
      <c r="I7" s="185" t="s">
        <v>31</v>
      </c>
      <c r="J7" s="185" t="s">
        <v>76</v>
      </c>
      <c r="K7" s="186" t="s">
        <v>32</v>
      </c>
      <c r="L7" s="185" t="s">
        <v>33</v>
      </c>
      <c r="M7" s="185" t="s">
        <v>34</v>
      </c>
      <c r="N7" s="189" t="s">
        <v>23</v>
      </c>
    </row>
    <row r="8" spans="1:14">
      <c r="A8" s="187" t="s">
        <v>82</v>
      </c>
      <c r="B8" s="192"/>
      <c r="C8" s="192"/>
      <c r="D8" s="192"/>
      <c r="E8" s="192"/>
      <c r="F8" s="192">
        <v>5</v>
      </c>
      <c r="G8" s="192"/>
      <c r="H8" s="192"/>
      <c r="I8" s="192"/>
      <c r="J8" s="192"/>
      <c r="K8" s="192"/>
      <c r="L8" s="192"/>
      <c r="M8" s="192"/>
      <c r="N8" s="193">
        <f>SUM(B8:M8)</f>
        <v>5</v>
      </c>
    </row>
    <row r="9" spans="1:14">
      <c r="A9" s="187" t="s">
        <v>84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 t="shared" ref="N9:N11" si="0">SUM(B9:M9)</f>
        <v>0</v>
      </c>
    </row>
    <row r="10" spans="1:14">
      <c r="A10" s="188" t="s">
        <v>96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 t="shared" si="0"/>
        <v>0</v>
      </c>
    </row>
    <row r="11" spans="1:14">
      <c r="A11" s="188" t="s">
        <v>97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 t="shared" si="0"/>
        <v>0</v>
      </c>
    </row>
    <row r="14" spans="1:14">
      <c r="A14" s="191" t="str">
        <f>'componentes POA'!C60</f>
        <v>Asesoria y Financiamiento</v>
      </c>
    </row>
    <row r="15" spans="1:14">
      <c r="A15" s="186" t="s">
        <v>213</v>
      </c>
      <c r="B15" s="186" t="s">
        <v>24</v>
      </c>
      <c r="C15" s="185" t="s">
        <v>25</v>
      </c>
      <c r="D15" s="185" t="s">
        <v>26</v>
      </c>
      <c r="E15" s="186" t="s">
        <v>27</v>
      </c>
      <c r="F15" s="185" t="s">
        <v>28</v>
      </c>
      <c r="G15" s="185" t="s">
        <v>29</v>
      </c>
      <c r="H15" s="186" t="s">
        <v>30</v>
      </c>
      <c r="I15" s="185" t="s">
        <v>31</v>
      </c>
      <c r="J15" s="185" t="s">
        <v>76</v>
      </c>
      <c r="K15" s="186" t="s">
        <v>32</v>
      </c>
      <c r="L15" s="185" t="s">
        <v>33</v>
      </c>
      <c r="M15" s="185" t="s">
        <v>34</v>
      </c>
      <c r="N15" s="189" t="s">
        <v>23</v>
      </c>
    </row>
    <row r="16" spans="1:14">
      <c r="A16" s="187" t="s">
        <v>82</v>
      </c>
      <c r="B16" s="192">
        <v>90</v>
      </c>
      <c r="C16" s="192">
        <v>111</v>
      </c>
      <c r="D16" s="192">
        <v>53</v>
      </c>
      <c r="E16" s="192">
        <v>166</v>
      </c>
      <c r="F16" s="192">
        <v>158</v>
      </c>
      <c r="G16" s="192">
        <v>501</v>
      </c>
      <c r="H16" s="192">
        <v>294</v>
      </c>
      <c r="I16" s="192">
        <v>276</v>
      </c>
      <c r="J16" s="192"/>
      <c r="K16" s="192"/>
      <c r="L16" s="192"/>
      <c r="M16" s="192"/>
      <c r="N16" s="193">
        <f>SUM(B16:M16)</f>
        <v>1649</v>
      </c>
    </row>
    <row r="17" spans="1:14">
      <c r="A17" s="187" t="s">
        <v>84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>
        <f t="shared" ref="N17:N19" si="1">SUM(B17:M17)</f>
        <v>0</v>
      </c>
    </row>
    <row r="18" spans="1:14">
      <c r="A18" s="188" t="s">
        <v>96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>
        <f t="shared" si="1"/>
        <v>0</v>
      </c>
    </row>
    <row r="19" spans="1:14">
      <c r="A19" s="188" t="s">
        <v>97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>
        <f t="shared" si="1"/>
        <v>0</v>
      </c>
    </row>
    <row r="22" spans="1:14">
      <c r="A22" s="191" t="str">
        <f>'componentes POA'!C117</f>
        <v>Programa empleo tonala</v>
      </c>
    </row>
    <row r="23" spans="1:14">
      <c r="A23" s="186" t="s">
        <v>213</v>
      </c>
      <c r="B23" s="186" t="s">
        <v>24</v>
      </c>
      <c r="C23" s="185" t="s">
        <v>25</v>
      </c>
      <c r="D23" s="185" t="s">
        <v>26</v>
      </c>
      <c r="E23" s="186" t="s">
        <v>27</v>
      </c>
      <c r="F23" s="185" t="s">
        <v>28</v>
      </c>
      <c r="G23" s="185" t="s">
        <v>29</v>
      </c>
      <c r="H23" s="186" t="s">
        <v>30</v>
      </c>
      <c r="I23" s="185" t="s">
        <v>31</v>
      </c>
      <c r="J23" s="185" t="s">
        <v>76</v>
      </c>
      <c r="K23" s="186" t="s">
        <v>32</v>
      </c>
      <c r="L23" s="185" t="s">
        <v>33</v>
      </c>
      <c r="M23" s="185" t="s">
        <v>34</v>
      </c>
      <c r="N23" s="189" t="s">
        <v>23</v>
      </c>
    </row>
    <row r="24" spans="1:14">
      <c r="A24" s="187" t="s">
        <v>82</v>
      </c>
      <c r="B24" s="192">
        <v>350</v>
      </c>
      <c r="C24" s="192">
        <v>106</v>
      </c>
      <c r="D24" s="192">
        <v>38</v>
      </c>
      <c r="E24" s="192">
        <v>70</v>
      </c>
      <c r="F24" s="192">
        <v>29</v>
      </c>
      <c r="G24" s="192">
        <v>45</v>
      </c>
      <c r="H24" s="192">
        <v>48</v>
      </c>
      <c r="I24" s="192">
        <v>36</v>
      </c>
      <c r="J24" s="192">
        <v>32</v>
      </c>
      <c r="K24" s="192"/>
      <c r="L24" s="192"/>
      <c r="M24" s="192"/>
      <c r="N24" s="193">
        <f>SUM(B24:M24)</f>
        <v>754</v>
      </c>
    </row>
    <row r="25" spans="1:14">
      <c r="A25" s="187" t="s">
        <v>84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>
        <f t="shared" ref="N25:N27" si="2">SUM(B25:M25)</f>
        <v>0</v>
      </c>
    </row>
    <row r="26" spans="1:14">
      <c r="A26" s="188" t="s">
        <v>96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>
        <f t="shared" si="2"/>
        <v>0</v>
      </c>
    </row>
    <row r="27" spans="1:14">
      <c r="A27" s="188" t="s">
        <v>97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>
        <f t="shared" si="2"/>
        <v>0</v>
      </c>
    </row>
    <row r="30" spans="1:14">
      <c r="A30" s="194" t="str">
        <f>'componentes POA'!C174</f>
        <v>nombre de componente 4</v>
      </c>
    </row>
    <row r="31" spans="1:14">
      <c r="A31" s="186" t="s">
        <v>213</v>
      </c>
      <c r="B31" s="186" t="s">
        <v>24</v>
      </c>
      <c r="C31" s="185" t="s">
        <v>25</v>
      </c>
      <c r="D31" s="185" t="s">
        <v>26</v>
      </c>
      <c r="E31" s="186" t="s">
        <v>27</v>
      </c>
      <c r="F31" s="185" t="s">
        <v>28</v>
      </c>
      <c r="G31" s="185" t="s">
        <v>29</v>
      </c>
      <c r="H31" s="186" t="s">
        <v>30</v>
      </c>
      <c r="I31" s="185" t="s">
        <v>31</v>
      </c>
      <c r="J31" s="185" t="s">
        <v>76</v>
      </c>
      <c r="K31" s="186" t="s">
        <v>32</v>
      </c>
      <c r="L31" s="185" t="s">
        <v>33</v>
      </c>
      <c r="M31" s="185" t="s">
        <v>34</v>
      </c>
      <c r="N31" s="189" t="s">
        <v>23</v>
      </c>
    </row>
    <row r="32" spans="1:14">
      <c r="A32" s="187" t="s">
        <v>82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>SUM(B32:M32)</f>
        <v>0</v>
      </c>
    </row>
    <row r="33" spans="1:14">
      <c r="A33" s="187" t="s">
        <v>84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>
        <f t="shared" ref="N33:N35" si="3">SUM(B33:M33)</f>
        <v>0</v>
      </c>
    </row>
    <row r="34" spans="1:14">
      <c r="A34" s="188" t="s">
        <v>96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>
        <f t="shared" si="3"/>
        <v>0</v>
      </c>
    </row>
    <row r="35" spans="1:14">
      <c r="A35" s="188" t="s">
        <v>97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>
        <f t="shared" si="3"/>
        <v>0</v>
      </c>
    </row>
  </sheetData>
  <sheetProtection algorithmName="SHA-512" hashValue="oxn7pxkw8UDwT6T7BFGeSRcZWcyojow8rdlEl3HbQxhLXujLtwd4Cpe+FaJCYnqrK900taAdWt1H1C3uipZkXg==" saltValue="3NqsdcMEWWiPrEokOvW7ug==" spinCount="100000"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topLeftCell="A16" workbookViewId="0">
      <selection activeCell="E17" sqref="E17"/>
    </sheetView>
  </sheetViews>
  <sheetFormatPr baseColWidth="10" defaultRowHeight="11.25"/>
  <cols>
    <col min="1" max="1" width="17" style="140" customWidth="1"/>
    <col min="2" max="2" width="30.5703125" style="140" customWidth="1"/>
    <col min="3" max="3" width="11.42578125" style="140"/>
    <col min="4" max="4" width="13" style="140" customWidth="1"/>
    <col min="5" max="5" width="10.5703125" style="140" customWidth="1"/>
    <col min="6" max="6" width="12.28515625" style="140" customWidth="1"/>
    <col min="7" max="7" width="13.5703125" style="140" customWidth="1"/>
    <col min="8" max="8" width="9.42578125" style="140" customWidth="1"/>
    <col min="9" max="9" width="22.85546875" style="140" customWidth="1"/>
    <col min="10" max="16384" width="11.42578125" style="140"/>
  </cols>
  <sheetData>
    <row r="3" spans="1:9" ht="18">
      <c r="D3" s="141" t="s">
        <v>101</v>
      </c>
    </row>
    <row r="4" spans="1:9" ht="18">
      <c r="D4" s="141" t="s">
        <v>223</v>
      </c>
    </row>
    <row r="10" spans="1:9">
      <c r="A10" s="142" t="s">
        <v>104</v>
      </c>
      <c r="B10" s="309" t="str">
        <f>'Caratula POA'!C9</f>
        <v>Dirección General de Promoción, Desarrollo Económico, Turistico y Artesanal</v>
      </c>
      <c r="C10" s="310"/>
    </row>
    <row r="12" spans="1:9">
      <c r="A12" s="143" t="s">
        <v>105</v>
      </c>
      <c r="B12" s="311" t="str">
        <f>'componentes POA'!C5</f>
        <v>EFICIENTE ATRACCIÓN Y CONSOLIDACIÓN DE INVERSIONES</v>
      </c>
      <c r="C12" s="312"/>
    </row>
    <row r="13" spans="1:9">
      <c r="A13" s="144" t="s">
        <v>106</v>
      </c>
      <c r="B13" s="313"/>
      <c r="C13" s="314"/>
    </row>
    <row r="15" spans="1:9" ht="33.75">
      <c r="A15" s="145" t="s">
        <v>107</v>
      </c>
      <c r="B15" s="145" t="s">
        <v>108</v>
      </c>
      <c r="C15" s="145" t="s">
        <v>109</v>
      </c>
      <c r="D15" s="145" t="s">
        <v>110</v>
      </c>
      <c r="E15" s="145" t="s">
        <v>111</v>
      </c>
      <c r="F15" s="145" t="s">
        <v>112</v>
      </c>
      <c r="G15" s="145" t="s">
        <v>113</v>
      </c>
      <c r="H15" s="145" t="s">
        <v>114</v>
      </c>
      <c r="I15" s="145" t="s">
        <v>100</v>
      </c>
    </row>
    <row r="16" spans="1:9" ht="60" customHeight="1">
      <c r="A16" s="149" t="s">
        <v>98</v>
      </c>
      <c r="B16" s="196" t="s">
        <v>275</v>
      </c>
      <c r="C16" s="196"/>
      <c r="D16" s="196"/>
      <c r="E16" s="196" t="s">
        <v>115</v>
      </c>
      <c r="F16" s="196"/>
      <c r="G16" s="196" t="s">
        <v>115</v>
      </c>
      <c r="H16" s="150"/>
      <c r="I16" s="150"/>
    </row>
    <row r="17" spans="1:9" ht="60" customHeight="1">
      <c r="A17" s="149" t="s">
        <v>99</v>
      </c>
      <c r="B17" s="196" t="s">
        <v>276</v>
      </c>
      <c r="C17" s="196"/>
      <c r="D17" s="196"/>
      <c r="E17" s="196" t="s">
        <v>115</v>
      </c>
      <c r="F17" s="196"/>
      <c r="G17" s="196" t="s">
        <v>115</v>
      </c>
      <c r="H17" s="150"/>
      <c r="I17" s="150"/>
    </row>
    <row r="18" spans="1:9" ht="60" customHeight="1">
      <c r="A18" s="151" t="str">
        <f>'Caratula POA'!A47</f>
        <v>Capacitacion y Comercio Exterior</v>
      </c>
      <c r="B18" s="147" t="str">
        <f>'componentes POA'!C14</f>
        <v>Capacitacion y asesoria en comercio exterior para empresas del municipio.</v>
      </c>
      <c r="C18" s="147" t="str">
        <f>'componentes POA'!C12</f>
        <v>servicios prestados</v>
      </c>
      <c r="D18" s="147"/>
      <c r="E18" s="147" t="s">
        <v>115</v>
      </c>
      <c r="F18" s="147"/>
      <c r="G18" s="147" t="s">
        <v>115</v>
      </c>
      <c r="H18" s="148" t="str">
        <f>'componentes POA'!J12</f>
        <v>1 Eficacia</v>
      </c>
      <c r="I18" s="148"/>
    </row>
    <row r="19" spans="1:9" ht="60" customHeight="1">
      <c r="A19" s="151" t="str">
        <f>'Caratula POA'!A48</f>
        <v>Asesoria y Financiamiento</v>
      </c>
      <c r="B19" s="147" t="str">
        <f>'componentes POA'!C71</f>
        <v>aPlaticas informativas, asesoria y financiamiento a la micro-pequeña y mediana empresa de tonala, jalisco.</v>
      </c>
      <c r="C19" s="147" t="str">
        <f>'componentes POA'!C69</f>
        <v>nombre de indicador</v>
      </c>
      <c r="D19" s="147"/>
      <c r="E19" s="147" t="s">
        <v>115</v>
      </c>
      <c r="F19" s="147"/>
      <c r="G19" s="147" t="s">
        <v>115</v>
      </c>
      <c r="H19" s="148" t="str">
        <f>'componentes POA'!J69</f>
        <v>1 Eficacia</v>
      </c>
      <c r="I19" s="148"/>
    </row>
    <row r="20" spans="1:9" ht="60" customHeight="1">
      <c r="A20" s="151" t="str">
        <f>'Caratula POA'!A49</f>
        <v>Programa empleo tonala</v>
      </c>
      <c r="B20" s="147" t="str">
        <f>'componentes POA'!C128</f>
        <v>a Vincular al ciudadano con la empresa ofertantes de vacantes a traves de atencion ciuadadana, ferias de empleo y reclutamiento masivos.</v>
      </c>
      <c r="C20" s="147" t="str">
        <f>'componentes POA'!C126</f>
        <v>nombre de indicador</v>
      </c>
      <c r="D20" s="147"/>
      <c r="E20" s="147" t="s">
        <v>115</v>
      </c>
      <c r="F20" s="147"/>
      <c r="G20" s="147" t="s">
        <v>115</v>
      </c>
      <c r="H20" s="148" t="str">
        <f>'componentes POA'!J126</f>
        <v>1 Eficacia</v>
      </c>
      <c r="I20" s="148"/>
    </row>
    <row r="21" spans="1:9" ht="60" customHeight="1">
      <c r="A21" s="151" t="str">
        <f>'Caratula POA'!A50</f>
        <v>nombre de componente 4</v>
      </c>
      <c r="B21" s="197" t="str">
        <f>'componentes POA'!C185</f>
        <v>d</v>
      </c>
      <c r="C21" s="147" t="str">
        <f>'componentes POA'!C183</f>
        <v>nombre de indicador</v>
      </c>
      <c r="D21" s="147"/>
      <c r="E21" s="147" t="s">
        <v>115</v>
      </c>
      <c r="F21" s="147"/>
      <c r="G21" s="147" t="s">
        <v>115</v>
      </c>
      <c r="H21" s="148" t="str">
        <f>'componentes POA'!J183</f>
        <v>1 Eficacia</v>
      </c>
      <c r="I21" s="148"/>
    </row>
  </sheetData>
  <sheetProtection algorithmName="SHA-512" hashValue="aTY4dZv1bhhBub0um/F4i1aLtPJ8IZoJ+KIVeZi8Q3EjJ5WEtFQcvI51fZ9Jsydkh+d7mDHENCAPFtlh3UcTsQ==" saltValue="6aynZfrBkhUlSxgs7+0Zdw==" spinCount="100000"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topLeftCell="A13" workbookViewId="0">
      <selection activeCell="A2" sqref="A2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101</v>
      </c>
    </row>
    <row r="2" spans="1:10" ht="15">
      <c r="A2" s="184" t="s">
        <v>303</v>
      </c>
    </row>
    <row r="3" spans="1:10" ht="15">
      <c r="A3" s="184" t="s">
        <v>224</v>
      </c>
    </row>
    <row r="6" spans="1:10">
      <c r="B6" s="324"/>
      <c r="D6" s="324"/>
      <c r="F6" s="324"/>
      <c r="H6" s="324"/>
      <c r="J6" s="324"/>
    </row>
    <row r="7" spans="1:10">
      <c r="B7" s="324"/>
      <c r="D7" s="324"/>
      <c r="F7" s="324"/>
      <c r="H7" s="324"/>
      <c r="J7" s="324"/>
    </row>
    <row r="8" spans="1:10">
      <c r="B8" s="324"/>
      <c r="D8" s="324"/>
      <c r="F8" s="324"/>
      <c r="H8" s="324"/>
      <c r="J8" s="324"/>
    </row>
    <row r="9" spans="1:10">
      <c r="B9" s="324"/>
      <c r="D9" s="324"/>
      <c r="F9" s="324"/>
      <c r="H9" s="324"/>
      <c r="J9" s="324"/>
    </row>
    <row r="12" spans="1:10" ht="12.75" customHeight="1">
      <c r="B12" s="324"/>
      <c r="D12" s="325" t="s">
        <v>277</v>
      </c>
      <c r="F12" s="325" t="s">
        <v>278</v>
      </c>
      <c r="H12" s="325" t="s">
        <v>279</v>
      </c>
      <c r="J12" s="325" t="s">
        <v>280</v>
      </c>
    </row>
    <row r="13" spans="1:10">
      <c r="B13" s="324"/>
      <c r="D13" s="326"/>
      <c r="F13" s="326"/>
      <c r="H13" s="326"/>
      <c r="J13" s="326"/>
    </row>
    <row r="14" spans="1:10">
      <c r="B14" s="324"/>
      <c r="D14" s="326"/>
      <c r="F14" s="326"/>
      <c r="H14" s="326"/>
      <c r="J14" s="326"/>
    </row>
    <row r="15" spans="1:10">
      <c r="B15" s="324"/>
      <c r="D15" s="327"/>
      <c r="F15" s="327"/>
      <c r="H15" s="327"/>
      <c r="J15" s="327"/>
    </row>
    <row r="16" spans="1:10">
      <c r="B16" s="183"/>
      <c r="D16" s="183"/>
      <c r="F16" s="183"/>
      <c r="H16" s="183"/>
      <c r="J16" s="183"/>
    </row>
    <row r="17" spans="1:10">
      <c r="A17" s="182" t="s">
        <v>102</v>
      </c>
      <c r="B17" s="183"/>
      <c r="D17" s="183"/>
      <c r="F17" s="183"/>
      <c r="H17" s="183"/>
      <c r="J17" s="183"/>
    </row>
    <row r="19" spans="1:10">
      <c r="B19" s="315" t="s">
        <v>281</v>
      </c>
      <c r="C19" s="316"/>
      <c r="D19" s="316"/>
      <c r="E19" s="316"/>
      <c r="F19" s="316"/>
      <c r="G19" s="316"/>
      <c r="H19" s="316"/>
      <c r="I19" s="316"/>
      <c r="J19" s="317"/>
    </row>
    <row r="20" spans="1:10">
      <c r="B20" s="318"/>
      <c r="C20" s="319"/>
      <c r="D20" s="319"/>
      <c r="E20" s="319"/>
      <c r="F20" s="319"/>
      <c r="G20" s="319"/>
      <c r="H20" s="319"/>
      <c r="I20" s="319"/>
      <c r="J20" s="320"/>
    </row>
    <row r="21" spans="1:10">
      <c r="B21" s="321"/>
      <c r="C21" s="322"/>
      <c r="D21" s="322"/>
      <c r="E21" s="322"/>
      <c r="F21" s="322"/>
      <c r="G21" s="322"/>
      <c r="H21" s="322"/>
      <c r="I21" s="322"/>
      <c r="J21" s="323"/>
    </row>
    <row r="23" spans="1:10">
      <c r="A23" s="182" t="s">
        <v>103</v>
      </c>
    </row>
    <row r="25" spans="1:10" ht="12" customHeight="1">
      <c r="B25" s="331" t="s">
        <v>282</v>
      </c>
      <c r="C25" s="332"/>
      <c r="D25" s="332"/>
      <c r="E25" s="332"/>
      <c r="F25" s="332"/>
      <c r="G25" s="332"/>
      <c r="H25" s="333"/>
      <c r="J25" s="328" t="s">
        <v>283</v>
      </c>
    </row>
    <row r="26" spans="1:10" ht="12" customHeight="1">
      <c r="B26" s="334"/>
      <c r="C26" s="335"/>
      <c r="D26" s="335"/>
      <c r="E26" s="335"/>
      <c r="F26" s="335"/>
      <c r="G26" s="335"/>
      <c r="H26" s="336"/>
      <c r="J26" s="329"/>
    </row>
    <row r="27" spans="1:10" ht="12" customHeight="1">
      <c r="B27" s="337"/>
      <c r="C27" s="338"/>
      <c r="D27" s="338"/>
      <c r="E27" s="338"/>
      <c r="F27" s="338"/>
      <c r="G27" s="338"/>
      <c r="H27" s="339"/>
      <c r="J27" s="330"/>
    </row>
    <row r="30" spans="1:10">
      <c r="B30" s="325" t="s">
        <v>286</v>
      </c>
      <c r="D30" s="325" t="s">
        <v>287</v>
      </c>
      <c r="F30" s="325" t="s">
        <v>288</v>
      </c>
      <c r="H30" s="325" t="s">
        <v>289</v>
      </c>
      <c r="J30" s="325" t="s">
        <v>284</v>
      </c>
    </row>
    <row r="31" spans="1:10">
      <c r="B31" s="326"/>
      <c r="D31" s="326"/>
      <c r="F31" s="326"/>
      <c r="H31" s="326"/>
      <c r="J31" s="326"/>
    </row>
    <row r="32" spans="1:10">
      <c r="B32" s="326"/>
      <c r="D32" s="326"/>
      <c r="F32" s="326"/>
      <c r="H32" s="326"/>
      <c r="J32" s="326"/>
    </row>
    <row r="33" spans="2:10">
      <c r="B33" s="327"/>
      <c r="D33" s="327"/>
      <c r="F33" s="327"/>
      <c r="H33" s="327"/>
      <c r="J33" s="327"/>
    </row>
    <row r="36" spans="2:10">
      <c r="B36" s="324"/>
      <c r="D36" s="324"/>
      <c r="F36" s="324"/>
      <c r="H36" s="324"/>
      <c r="J36" s="325" t="s">
        <v>285</v>
      </c>
    </row>
    <row r="37" spans="2:10">
      <c r="B37" s="324"/>
      <c r="D37" s="324"/>
      <c r="F37" s="324"/>
      <c r="H37" s="324"/>
      <c r="J37" s="326"/>
    </row>
    <row r="38" spans="2:10">
      <c r="B38" s="324"/>
      <c r="D38" s="324"/>
      <c r="F38" s="324"/>
      <c r="H38" s="324"/>
      <c r="J38" s="326"/>
    </row>
    <row r="39" spans="2:10">
      <c r="B39" s="324"/>
      <c r="D39" s="324"/>
      <c r="F39" s="324"/>
      <c r="H39" s="324"/>
      <c r="J39" s="327"/>
    </row>
  </sheetData>
  <mergeCells count="23">
    <mergeCell ref="B36:B39"/>
    <mergeCell ref="D36:D39"/>
    <mergeCell ref="F36:F39"/>
    <mergeCell ref="H36:H39"/>
    <mergeCell ref="J36:J39"/>
    <mergeCell ref="J25:J27"/>
    <mergeCell ref="B25:H27"/>
    <mergeCell ref="B30:B33"/>
    <mergeCell ref="D30:D33"/>
    <mergeCell ref="F30:F33"/>
    <mergeCell ref="H30:H33"/>
    <mergeCell ref="J30:J33"/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workbookViewId="0">
      <selection activeCell="A2" sqref="A2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101</v>
      </c>
    </row>
    <row r="2" spans="1:10" ht="15">
      <c r="A2" s="184" t="s">
        <v>304</v>
      </c>
    </row>
    <row r="3" spans="1:10" ht="15">
      <c r="A3" s="184" t="s">
        <v>225</v>
      </c>
    </row>
    <row r="6" spans="1:10">
      <c r="B6" s="324"/>
      <c r="D6" s="324"/>
      <c r="F6" s="324"/>
      <c r="H6" s="324"/>
      <c r="J6" s="324"/>
    </row>
    <row r="7" spans="1:10">
      <c r="B7" s="324"/>
      <c r="D7" s="324"/>
      <c r="F7" s="324"/>
      <c r="H7" s="324"/>
      <c r="J7" s="324"/>
    </row>
    <row r="8" spans="1:10">
      <c r="B8" s="324"/>
      <c r="D8" s="324"/>
      <c r="F8" s="324"/>
      <c r="H8" s="324"/>
      <c r="J8" s="324"/>
    </row>
    <row r="9" spans="1:10">
      <c r="B9" s="324"/>
      <c r="D9" s="324"/>
      <c r="F9" s="324"/>
      <c r="H9" s="324"/>
      <c r="J9" s="324"/>
    </row>
    <row r="12" spans="1:10">
      <c r="B12" s="324"/>
      <c r="D12" s="328" t="s">
        <v>302</v>
      </c>
      <c r="F12" s="328" t="s">
        <v>291</v>
      </c>
      <c r="H12" s="328" t="s">
        <v>292</v>
      </c>
      <c r="J12" s="328" t="s">
        <v>293</v>
      </c>
    </row>
    <row r="13" spans="1:10">
      <c r="B13" s="324"/>
      <c r="D13" s="326"/>
      <c r="F13" s="326"/>
      <c r="H13" s="326"/>
      <c r="J13" s="326"/>
    </row>
    <row r="14" spans="1:10">
      <c r="B14" s="324"/>
      <c r="D14" s="326"/>
      <c r="F14" s="326"/>
      <c r="H14" s="326"/>
      <c r="J14" s="326"/>
    </row>
    <row r="15" spans="1:10">
      <c r="B15" s="324"/>
      <c r="D15" s="327"/>
      <c r="F15" s="327"/>
      <c r="H15" s="327"/>
      <c r="J15" s="327"/>
    </row>
    <row r="16" spans="1:10">
      <c r="B16" s="183"/>
      <c r="D16" s="183"/>
      <c r="F16" s="183"/>
      <c r="H16" s="183"/>
      <c r="J16" s="183"/>
    </row>
    <row r="17" spans="1:10">
      <c r="A17" s="182" t="s">
        <v>208</v>
      </c>
      <c r="B17" s="183"/>
      <c r="D17" s="183"/>
      <c r="F17" s="183"/>
      <c r="H17" s="183"/>
      <c r="J17" s="183"/>
    </row>
    <row r="19" spans="1:10">
      <c r="B19" s="315" t="s">
        <v>290</v>
      </c>
      <c r="C19" s="316"/>
      <c r="D19" s="316"/>
      <c r="E19" s="316"/>
      <c r="F19" s="316"/>
      <c r="G19" s="316"/>
      <c r="H19" s="316"/>
      <c r="I19" s="316"/>
      <c r="J19" s="317"/>
    </row>
    <row r="20" spans="1:10">
      <c r="B20" s="318"/>
      <c r="C20" s="319"/>
      <c r="D20" s="319"/>
      <c r="E20" s="319"/>
      <c r="F20" s="319"/>
      <c r="G20" s="319"/>
      <c r="H20" s="319"/>
      <c r="I20" s="319"/>
      <c r="J20" s="320"/>
    </row>
    <row r="21" spans="1:10">
      <c r="B21" s="321"/>
      <c r="C21" s="322"/>
      <c r="D21" s="322"/>
      <c r="E21" s="322"/>
      <c r="F21" s="322"/>
      <c r="G21" s="322"/>
      <c r="H21" s="322"/>
      <c r="I21" s="322"/>
      <c r="J21" s="323"/>
    </row>
    <row r="23" spans="1:10">
      <c r="A23" s="182" t="s">
        <v>209</v>
      </c>
    </row>
    <row r="25" spans="1:10" ht="12" customHeight="1">
      <c r="B25" s="331" t="s">
        <v>294</v>
      </c>
      <c r="C25" s="340"/>
      <c r="D25" s="340"/>
      <c r="E25" s="340"/>
      <c r="F25" s="340"/>
      <c r="G25" s="340"/>
      <c r="H25" s="341"/>
      <c r="J25" s="328" t="s">
        <v>295</v>
      </c>
    </row>
    <row r="26" spans="1:10">
      <c r="B26" s="342"/>
      <c r="C26" s="343"/>
      <c r="D26" s="343"/>
      <c r="E26" s="343"/>
      <c r="F26" s="343"/>
      <c r="G26" s="343"/>
      <c r="H26" s="344"/>
      <c r="J26" s="329"/>
    </row>
    <row r="27" spans="1:10">
      <c r="B27" s="345"/>
      <c r="C27" s="346"/>
      <c r="D27" s="346"/>
      <c r="E27" s="346"/>
      <c r="F27" s="346"/>
      <c r="G27" s="346"/>
      <c r="H27" s="347"/>
      <c r="J27" s="330"/>
    </row>
    <row r="30" spans="1:10">
      <c r="B30" s="325" t="s">
        <v>296</v>
      </c>
      <c r="D30" s="325" t="s">
        <v>298</v>
      </c>
      <c r="F30" s="325" t="s">
        <v>300</v>
      </c>
      <c r="H30" s="325" t="s">
        <v>301</v>
      </c>
      <c r="J30" s="325" t="s">
        <v>297</v>
      </c>
    </row>
    <row r="31" spans="1:10">
      <c r="B31" s="326"/>
      <c r="D31" s="326"/>
      <c r="F31" s="326"/>
      <c r="H31" s="326"/>
      <c r="J31" s="326"/>
    </row>
    <row r="32" spans="1:10">
      <c r="B32" s="326"/>
      <c r="D32" s="326"/>
      <c r="F32" s="326"/>
      <c r="H32" s="326"/>
      <c r="J32" s="326"/>
    </row>
    <row r="33" spans="2:10">
      <c r="B33" s="327"/>
      <c r="D33" s="327"/>
      <c r="F33" s="327"/>
      <c r="H33" s="327"/>
      <c r="J33" s="327"/>
    </row>
    <row r="36" spans="2:10">
      <c r="B36" s="324"/>
      <c r="D36" s="324"/>
      <c r="F36" s="324"/>
      <c r="H36" s="324"/>
      <c r="J36" s="325" t="s">
        <v>299</v>
      </c>
    </row>
    <row r="37" spans="2:10">
      <c r="B37" s="324"/>
      <c r="D37" s="324"/>
      <c r="F37" s="324"/>
      <c r="H37" s="324"/>
      <c r="J37" s="326"/>
    </row>
    <row r="38" spans="2:10">
      <c r="B38" s="324"/>
      <c r="D38" s="324"/>
      <c r="F38" s="324"/>
      <c r="H38" s="324"/>
      <c r="J38" s="326"/>
    </row>
    <row r="39" spans="2:10">
      <c r="B39" s="324"/>
      <c r="D39" s="324"/>
      <c r="F39" s="324"/>
      <c r="H39" s="324"/>
      <c r="J39" s="327"/>
    </row>
  </sheetData>
  <mergeCells count="23">
    <mergeCell ref="B36:B39"/>
    <mergeCell ref="D36:D39"/>
    <mergeCell ref="F36:F39"/>
    <mergeCell ref="H36:H39"/>
    <mergeCell ref="J36:J39"/>
    <mergeCell ref="J25:J27"/>
    <mergeCell ref="B25:H27"/>
    <mergeCell ref="B30:B33"/>
    <mergeCell ref="D30:D33"/>
    <mergeCell ref="F30:F33"/>
    <mergeCell ref="H30:H33"/>
    <mergeCell ref="J30:J33"/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>
      <c r="A1" s="69" t="s">
        <v>214</v>
      </c>
    </row>
    <row r="2" spans="1:15">
      <c r="A2" s="71" t="str">
        <f>'Caratula POA'!C9</f>
        <v>Dirección General de Promoción, Desarrollo Económico, Turistico y Artesanal</v>
      </c>
    </row>
    <row r="3" spans="1:15">
      <c r="A3" s="71" t="s">
        <v>215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>Capacitacion y Comercio Exterior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>Asesoria y Financiamiento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>Programa empleo tonala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nombre de componente 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214</v>
      </c>
    </row>
    <row r="2" spans="1:16" ht="15.75">
      <c r="A2" s="156" t="s">
        <v>126</v>
      </c>
    </row>
    <row r="3" spans="1:16" ht="15.75">
      <c r="A3" s="156" t="s">
        <v>216</v>
      </c>
    </row>
    <row r="6" spans="1:16" ht="15.75">
      <c r="B6" s="157" t="s">
        <v>127</v>
      </c>
      <c r="C6" s="156" t="str">
        <f>'Egresos Ejercidos Reales'!C6</f>
        <v>Dirección General de Promoción, Desarrollo Económico, Turistico y Artesanal</v>
      </c>
    </row>
    <row r="8" spans="1:16" ht="15.75">
      <c r="B8" s="158" t="s">
        <v>128</v>
      </c>
      <c r="C8" s="159" t="s">
        <v>129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48" t="s">
        <v>131</v>
      </c>
      <c r="C9" s="349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62">
        <v>1100</v>
      </c>
      <c r="C10" s="163" t="s">
        <v>132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62">
        <v>1200</v>
      </c>
      <c r="C11" s="163" t="s">
        <v>133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62">
        <v>1300</v>
      </c>
      <c r="C12" s="163" t="s">
        <v>134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62">
        <v>1400</v>
      </c>
      <c r="C13" s="166" t="s">
        <v>135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62">
        <v>1500</v>
      </c>
      <c r="C14" s="163" t="s">
        <v>136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48" t="s">
        <v>137</v>
      </c>
      <c r="C16" s="349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62">
        <v>2100</v>
      </c>
      <c r="C17" s="170" t="s">
        <v>138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62">
        <v>2200</v>
      </c>
      <c r="C18" s="166" t="s">
        <v>139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67">
        <v>2400</v>
      </c>
      <c r="C19" s="168" t="s">
        <v>140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67">
        <v>2500</v>
      </c>
      <c r="C20" s="168" t="s">
        <v>141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67">
        <v>2600</v>
      </c>
      <c r="C21" s="168" t="s">
        <v>142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67">
        <v>2700</v>
      </c>
      <c r="C22" s="168" t="s">
        <v>143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67">
        <v>2800</v>
      </c>
      <c r="C23" s="168" t="s">
        <v>144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67">
        <v>2900</v>
      </c>
      <c r="C24" s="170" t="s">
        <v>145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48" t="s">
        <v>146</v>
      </c>
      <c r="C26" s="349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67">
        <v>3100</v>
      </c>
      <c r="C27" s="172" t="s">
        <v>147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67">
        <v>3200</v>
      </c>
      <c r="C28" s="173" t="s">
        <v>148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67">
        <v>3300</v>
      </c>
      <c r="C29" s="168" t="s">
        <v>149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67">
        <v>3400</v>
      </c>
      <c r="C30" s="168" t="s">
        <v>150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67">
        <v>3500</v>
      </c>
      <c r="C31" s="168" t="s">
        <v>151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67">
        <v>3600</v>
      </c>
      <c r="C32" s="168" t="s">
        <v>152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67">
        <v>3700</v>
      </c>
      <c r="C33" s="173" t="s">
        <v>153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67">
        <v>3800</v>
      </c>
      <c r="C34" s="173" t="s">
        <v>154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67">
        <v>3900</v>
      </c>
      <c r="C35" s="173" t="s">
        <v>155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48" t="s">
        <v>156</v>
      </c>
      <c r="C37" s="350"/>
      <c r="D37" s="350"/>
      <c r="E37" s="349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157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158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159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163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164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165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166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67">
        <v>5100</v>
      </c>
      <c r="C49" s="168" t="s">
        <v>167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67">
        <v>5200</v>
      </c>
      <c r="C50" s="168" t="s">
        <v>168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67">
        <v>5300</v>
      </c>
      <c r="C51" s="168" t="s">
        <v>169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67">
        <v>5400</v>
      </c>
      <c r="C52" s="168" t="s">
        <v>170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67">
        <v>5500</v>
      </c>
      <c r="C53" s="173" t="s">
        <v>171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67">
        <v>5600</v>
      </c>
      <c r="C54" s="168" t="s">
        <v>172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173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174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67">
        <v>5900</v>
      </c>
      <c r="C57" s="173" t="s">
        <v>175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48" t="s">
        <v>176</v>
      </c>
      <c r="C59" s="349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67">
        <v>6100</v>
      </c>
      <c r="C60" s="168" t="s">
        <v>177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48" t="s">
        <v>178</v>
      </c>
      <c r="C63" s="349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vGF7rNessn/I5T5TvA8JI4DdgTgspXkwFqKZ2uyiDMV2Aufi0KMp4z4r+Hds0rpe567Ywl2y/Kp3C2w5WM/y+w==" saltValue="evbrRMu3mCBhOnpLOLh03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214</v>
      </c>
    </row>
    <row r="2" spans="1:16" ht="15.75">
      <c r="A2" s="156" t="s">
        <v>126</v>
      </c>
    </row>
    <row r="3" spans="1:16" ht="15.75">
      <c r="A3" s="156" t="s">
        <v>217</v>
      </c>
    </row>
    <row r="6" spans="1:16" ht="15.75">
      <c r="B6" s="157" t="s">
        <v>127</v>
      </c>
      <c r="C6" s="156" t="str">
        <f>'Caratula POA'!C9</f>
        <v>Dirección General de Promoción, Desarrollo Económico, Turistico y Artesanal</v>
      </c>
    </row>
    <row r="8" spans="1:16" ht="15.75">
      <c r="B8" s="158" t="s">
        <v>128</v>
      </c>
      <c r="C8" s="159" t="s">
        <v>129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48" t="s">
        <v>131</v>
      </c>
      <c r="C9" s="349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72" t="s">
        <v>179</v>
      </c>
      <c r="C10" s="163" t="s">
        <v>132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72" t="s">
        <v>180</v>
      </c>
      <c r="C11" s="163" t="s">
        <v>133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72" t="s">
        <v>181</v>
      </c>
      <c r="C12" s="163" t="s">
        <v>134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72" t="s">
        <v>182</v>
      </c>
      <c r="C13" s="166" t="s">
        <v>135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72" t="s">
        <v>183</v>
      </c>
      <c r="C14" s="163" t="s">
        <v>136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48" t="s">
        <v>137</v>
      </c>
      <c r="C16" s="349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72" t="s">
        <v>184</v>
      </c>
      <c r="C17" s="170" t="s">
        <v>138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72" t="s">
        <v>185</v>
      </c>
      <c r="C18" s="166" t="s">
        <v>139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72" t="s">
        <v>186</v>
      </c>
      <c r="C19" s="168" t="s">
        <v>140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72" t="s">
        <v>187</v>
      </c>
      <c r="C20" s="168" t="s">
        <v>141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72" t="s">
        <v>188</v>
      </c>
      <c r="C21" s="168" t="s">
        <v>142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72" t="s">
        <v>189</v>
      </c>
      <c r="C22" s="168" t="s">
        <v>143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72">
        <v>2800</v>
      </c>
      <c r="C23" s="168" t="s">
        <v>144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72" t="s">
        <v>190</v>
      </c>
      <c r="C24" s="170" t="s">
        <v>145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48" t="s">
        <v>146</v>
      </c>
      <c r="C26" s="349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72" t="s">
        <v>191</v>
      </c>
      <c r="C27" s="172" t="s">
        <v>147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72" t="s">
        <v>192</v>
      </c>
      <c r="C28" s="173" t="s">
        <v>148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72" t="s">
        <v>193</v>
      </c>
      <c r="C29" s="168" t="s">
        <v>149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72" t="s">
        <v>194</v>
      </c>
      <c r="C30" s="168" t="s">
        <v>150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72" t="s">
        <v>195</v>
      </c>
      <c r="C31" s="168" t="s">
        <v>151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72" t="s">
        <v>196</v>
      </c>
      <c r="C32" s="168" t="s">
        <v>152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72" t="s">
        <v>197</v>
      </c>
      <c r="C33" s="173" t="s">
        <v>153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72" t="s">
        <v>198</v>
      </c>
      <c r="C34" s="173" t="s">
        <v>154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72" t="s">
        <v>199</v>
      </c>
      <c r="C35" s="173" t="s">
        <v>155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48" t="s">
        <v>156</v>
      </c>
      <c r="C37" s="350"/>
      <c r="D37" s="350"/>
      <c r="E37" s="349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157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158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159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163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164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165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166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72" t="s">
        <v>200</v>
      </c>
      <c r="C49" s="168" t="s">
        <v>167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72" t="s">
        <v>201</v>
      </c>
      <c r="C50" s="168" t="s">
        <v>168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72" t="s">
        <v>202</v>
      </c>
      <c r="C51" s="168" t="s">
        <v>169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72" t="s">
        <v>203</v>
      </c>
      <c r="C52" s="168" t="s">
        <v>170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72" t="s">
        <v>204</v>
      </c>
      <c r="C53" s="173" t="s">
        <v>171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72" t="s">
        <v>205</v>
      </c>
      <c r="C54" s="168" t="s">
        <v>172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173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174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72" t="s">
        <v>206</v>
      </c>
      <c r="C57" s="173" t="s">
        <v>175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48" t="s">
        <v>176</v>
      </c>
      <c r="C59" s="349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72" t="s">
        <v>207</v>
      </c>
      <c r="C60" s="168" t="s">
        <v>177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48" t="s">
        <v>178</v>
      </c>
      <c r="C63" s="349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UGgt3X/idVIjlUjrlS4N3zOwKOlO3IiQSBRKxpJmpWhNI0RPOz//fdYrQcSFgARmPiTm5iu/Tli+gmyyrOKfKw==" saltValue="OfhdRUkHo1ZtOyAXmvswhw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IGNACIO</cp:lastModifiedBy>
  <cp:lastPrinted>2018-03-01T19:44:17Z</cp:lastPrinted>
  <dcterms:created xsi:type="dcterms:W3CDTF">2013-02-05T19:11:32Z</dcterms:created>
  <dcterms:modified xsi:type="dcterms:W3CDTF">2018-10-23T16:50:32Z</dcterms:modified>
</cp:coreProperties>
</file>